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firstSheet="10" activeTab="12"/>
  </bookViews>
  <sheets>
    <sheet name="1、耒阳市2024年度一般公共预算收入完成情况表" sheetId="2" r:id="rId1"/>
    <sheet name="2、耒阳市2024年一般公共预算支出完成情况表" sheetId="3" r:id="rId2"/>
    <sheet name="3、耒阳市2024年一般公共预算收支平衡表" sheetId="4" r:id="rId3"/>
    <sheet name="4、耒阳市2024年一般公共预算本级支出表" sheetId="5" r:id="rId4"/>
    <sheet name="5、耒阳市2024年一般公共预算基本支出明细表" sheetId="6" r:id="rId5"/>
    <sheet name="6、耒阳市2024年一般公共预算对下税收返还和转移支付预算表" sheetId="1" r:id="rId6"/>
    <sheet name="7、耒阳市2024年一般公共预算对下税收返还和转移支付预算表" sheetId="7" r:id="rId7"/>
    <sheet name="8、耒阳市2024年税收返还和转移支付表" sheetId="9" r:id="rId8"/>
    <sheet name="9、耒阳市地方政府债务和余额情况表" sheetId="10" r:id="rId9"/>
    <sheet name="10、耒阳市2024年政府性基金预算收入表" sheetId="13" r:id="rId10"/>
    <sheet name="11、耒阳市2024年政府性基金支出表" sheetId="14" r:id="rId11"/>
    <sheet name="12、耒阳市2024年政府性基金预算收支平衡表" sheetId="15" r:id="rId12"/>
    <sheet name="13、耒阳市2024年政府性基金预算支出表" sheetId="16" r:id="rId13"/>
    <sheet name="14、耒阳市2024年政府基金对下税返还和一般性转移支付预算表" sheetId="8" r:id="rId14"/>
    <sheet name="15、耒阳市2024年政府性基金预算下税收返还转移支付分地区表" sheetId="17" r:id="rId15"/>
    <sheet name="16、耒阳市2024年政府性基金预算转移支付情况表" sheetId="18" r:id="rId16"/>
    <sheet name="17、耒阳市2023年地方政府债务情况表" sheetId="20" r:id="rId17"/>
    <sheet name="18、耒阳市2024年国有资本经营预算收入表" sheetId="21" r:id="rId18"/>
    <sheet name="19、耒阳市2024年国有资本经营预算支出表 " sheetId="22" r:id="rId19"/>
    <sheet name="20、耒阳市2024年社会保险基金预算收入表 " sheetId="23" r:id="rId20"/>
    <sheet name="21、耒阳市2024年社会保险基金预算支出表" sheetId="24" r:id="rId21"/>
    <sheet name="22、耒阳市2024年“三公”经费预算表" sheetId="25" r:id="rId22"/>
  </sheets>
  <definedNames>
    <definedName name="_xlnm._FilterDatabase" localSheetId="0" hidden="1">'1、耒阳市2024年度一般公共预算收入完成情况表'!$A$4:$G$80</definedName>
    <definedName name="_xlnm._FilterDatabase" localSheetId="1" hidden="1">'2、耒阳市2024年一般公共预算支出完成情况表'!$A$4:$H$432</definedName>
    <definedName name="_xlnm._FilterDatabase" localSheetId="3" hidden="1">'4、耒阳市2024年一般公共预算本级支出表'!$A$4:$H$1338</definedName>
    <definedName name="_xlnm._FilterDatabase" localSheetId="10" hidden="1">'11、耒阳市2024年政府性基金支出表'!$A$4:$E$223</definedName>
    <definedName name="_xlnm._FilterDatabase" localSheetId="12" hidden="1">'13、耒阳市2024年政府性基金预算支出表'!$A$4:$E$223</definedName>
    <definedName name="_xlnm.Print_Titles" localSheetId="0">'1、耒阳市2024年度一般公共预算收入完成情况表'!$2:$4</definedName>
    <definedName name="_xlnm.Print_Area" localSheetId="0">'1、耒阳市2024年度一般公共预算收入完成情况表'!$A$1:$G$76</definedName>
    <definedName name="_xlnm.Print_Titles" localSheetId="1">'2、耒阳市2024年一般公共预算支出完成情况表'!$4:$4</definedName>
    <definedName name="_xlnm.Print_Titles" localSheetId="2">'3、耒阳市2024年一般公共预算收支平衡表'!$4:$4</definedName>
    <definedName name="_xlnm._FilterDatabase" localSheetId="2" hidden="1">'3、耒阳市2024年一般公共预算收支平衡表'!$A$4:$J$4</definedName>
    <definedName name="_xlnm.Print_Area" localSheetId="3">'4、耒阳市2024年一般公共预算本级支出表'!$A$1:$E$1338</definedName>
    <definedName name="_xlnm.Print_Titles" localSheetId="4">'5、耒阳市2024年一般公共预算基本支出明细表'!$A$2:$IO$4</definedName>
    <definedName name="_xlnm._FilterDatabase" localSheetId="4" hidden="1">'5、耒阳市2024年一般公共预算基本支出明细表'!$A$4:$C$4</definedName>
    <definedName name="_xlnm.Print_Titles" localSheetId="7">'8、耒阳市2024年税收返还和转移支付表'!$2:$4</definedName>
    <definedName name="_xlnm.Print_Area" localSheetId="9">'10、耒阳市2024年政府性基金预算收入表'!$A$1:$I$18</definedName>
    <definedName name="_xlnm.Print_Titles" localSheetId="10">'11、耒阳市2024年政府性基金支出表'!$2:$4</definedName>
    <definedName name="_xlnm.Print_Titles" localSheetId="12">'13、耒阳市2024年政府性基金预算支出表'!$2:$4</definedName>
    <definedName name="_xlnm.Print_Titles" localSheetId="3">'4、耒阳市2024年一般公共预算本级支出表'!$4:$4</definedName>
    <definedName name="_xlnm.Print_Titles" localSheetId="5">'6、耒阳市2024年一般公共预算对下税收返还和转移支付预算表'!$2:$4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含水利国债项目资金13883万元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含水利国债项目资金13883万元</t>
        </r>
      </text>
    </comment>
  </commentList>
</comments>
</file>

<file path=xl/sharedStrings.xml><?xml version="1.0" encoding="utf-8"?>
<sst xmlns="http://schemas.openxmlformats.org/spreadsheetml/2006/main" count="4057" uniqueCount="2747">
  <si>
    <t>附表1</t>
  </si>
  <si>
    <t>耒阳市2024年一般公共预算收入完成情况表</t>
  </si>
  <si>
    <t>单位：万元</t>
  </si>
  <si>
    <t>项目</t>
  </si>
  <si>
    <t>年初预算</t>
  </si>
  <si>
    <t>上年完成数</t>
  </si>
  <si>
    <t>增减额</t>
  </si>
  <si>
    <t>增减%</t>
  </si>
  <si>
    <t>一、市本级收入</t>
  </si>
  <si>
    <t>（一）税收收入</t>
  </si>
  <si>
    <t>1、增值税37.5%</t>
  </si>
  <si>
    <t>2、企业所得税28%</t>
  </si>
  <si>
    <t>3、个人所得税28%</t>
  </si>
  <si>
    <t>4、资源税75%</t>
  </si>
  <si>
    <t>5、城市维护建设税</t>
  </si>
  <si>
    <t>6、房产税</t>
  </si>
  <si>
    <t>7、印花税</t>
  </si>
  <si>
    <t>8、城镇土地使用税70%</t>
  </si>
  <si>
    <t>9、土地增值税</t>
  </si>
  <si>
    <t>10、车船税</t>
  </si>
  <si>
    <t>11、耕地占用税</t>
  </si>
  <si>
    <t>12、契税</t>
  </si>
  <si>
    <t>13、烟叶税</t>
  </si>
  <si>
    <t>14、环保税70%</t>
  </si>
  <si>
    <t>15、其他税收收入</t>
  </si>
  <si>
    <t>（二）非税收入</t>
  </si>
  <si>
    <t>1、专项收入</t>
  </si>
  <si>
    <t>（1）教育费附加收入</t>
  </si>
  <si>
    <t>（2）地方教育附加收入</t>
  </si>
  <si>
    <t>（3）残疾人就业保障金收入</t>
  </si>
  <si>
    <t>（4）教育资金收入</t>
  </si>
  <si>
    <t>（5）农田水利建设资金收入</t>
  </si>
  <si>
    <t>（6）森林植被恢复费</t>
  </si>
  <si>
    <t>（7）水利建设专项收入</t>
  </si>
  <si>
    <t>2、行政事业性收费收入</t>
  </si>
  <si>
    <t>其中：税务代征人防办行政事业性收费收入</t>
  </si>
  <si>
    <t xml:space="preserve">     税务代征城镇垃圾处理费</t>
  </si>
  <si>
    <t xml:space="preserve">     税务代征水土保持补偿费</t>
  </si>
  <si>
    <t>3、罚没收入</t>
  </si>
  <si>
    <t>4、国有资本经营收入</t>
  </si>
  <si>
    <t>（1）利润收入</t>
  </si>
  <si>
    <t>（2）股利、股息收入</t>
  </si>
  <si>
    <t>5、国有资源（资产）有偿使用收入</t>
  </si>
  <si>
    <t>（1）利息收入</t>
  </si>
  <si>
    <t>（2）非经营性国有资产收入</t>
  </si>
  <si>
    <t>（3）矿产资源专项收入</t>
  </si>
  <si>
    <t>其中：税务代征探矿权、采矿权使用费收入</t>
  </si>
  <si>
    <t xml:space="preserve">     税务代征矿业权出让收益</t>
  </si>
  <si>
    <t xml:space="preserve">     税务代征矿业权占用费收入</t>
  </si>
  <si>
    <t>（4）水资源费收入</t>
  </si>
  <si>
    <t>（5）市政公共资源有偿使用收入</t>
  </si>
  <si>
    <t>（6）其他国有资源(资产)有偿使用收入</t>
  </si>
  <si>
    <t>其中：税务代征其他国有资源(资产)有偿使用收入</t>
  </si>
  <si>
    <t>6、捐赠收入</t>
  </si>
  <si>
    <t>7、政府住房基金收入</t>
  </si>
  <si>
    <t>8、其他收入</t>
  </si>
  <si>
    <t>二、上划中央收入</t>
  </si>
  <si>
    <t>其中：增值税50%</t>
  </si>
  <si>
    <t xml:space="preserve">      消费税100%</t>
  </si>
  <si>
    <t xml:space="preserve">      企业所得税60%</t>
  </si>
  <si>
    <t xml:space="preserve">      个人所得税60%</t>
  </si>
  <si>
    <t xml:space="preserve">      其他税收收入</t>
  </si>
  <si>
    <t>三、上划省级收入</t>
  </si>
  <si>
    <t>其中:增值税12.5%</t>
  </si>
  <si>
    <t xml:space="preserve">     企业所得税12%</t>
  </si>
  <si>
    <t xml:space="preserve">     个人所得税12%</t>
  </si>
  <si>
    <t xml:space="preserve">     资源税25%</t>
  </si>
  <si>
    <t xml:space="preserve">     城镇土地使用税30%</t>
  </si>
  <si>
    <t xml:space="preserve">     环保税30%</t>
  </si>
  <si>
    <t>一般公共预算收入合计</t>
  </si>
  <si>
    <t>其中： 税收收入</t>
  </si>
  <si>
    <t xml:space="preserve">       税收收入比重%</t>
  </si>
  <si>
    <t xml:space="preserve">       地方税占比%</t>
  </si>
  <si>
    <t xml:space="preserve">   税  务  局</t>
  </si>
  <si>
    <t xml:space="preserve">   财  政  局</t>
  </si>
  <si>
    <t>注：1、一般公共预算收入按上年完成数增长7%测算；</t>
  </si>
  <si>
    <t>　　2、地方一般公共预算收入按上年预算数增长7%测算；</t>
  </si>
  <si>
    <t xml:space="preserve">    3、地方税收收入按上年预算数增长7%测算；</t>
  </si>
  <si>
    <t xml:space="preserve">    4、一般公共预算收入=上划中央收入+上划省级收入+市本级收入；</t>
  </si>
  <si>
    <t>附表2</t>
  </si>
  <si>
    <t>耒阳市2024年一般公共预算支出完成情况表</t>
  </si>
  <si>
    <t>科目代码</t>
  </si>
  <si>
    <t>科目名称</t>
  </si>
  <si>
    <t>合计</t>
  </si>
  <si>
    <t>本级支出</t>
  </si>
  <si>
    <t>上级专款安排支出</t>
  </si>
  <si>
    <t>支出合计※</t>
  </si>
  <si>
    <t>201</t>
  </si>
  <si>
    <t>※一般公共服务支出※</t>
  </si>
  <si>
    <t>20101</t>
  </si>
  <si>
    <t>【人大事务】</t>
  </si>
  <si>
    <t>2010101</t>
  </si>
  <si>
    <t>行政运行</t>
  </si>
  <si>
    <t>2010102</t>
  </si>
  <si>
    <t>一般行政管理事务</t>
  </si>
  <si>
    <t>2010104</t>
  </si>
  <si>
    <t>人大会议</t>
  </si>
  <si>
    <t>2010106</t>
  </si>
  <si>
    <t>人大监督</t>
  </si>
  <si>
    <t>2010108</t>
  </si>
  <si>
    <t>代表工作</t>
  </si>
  <si>
    <t>2010109</t>
  </si>
  <si>
    <t>人大信访工作</t>
  </si>
  <si>
    <t>2010199</t>
  </si>
  <si>
    <t>其他人大事务支出</t>
  </si>
  <si>
    <t>20102</t>
  </si>
  <si>
    <t>【政协事务】</t>
  </si>
  <si>
    <t>2010201</t>
  </si>
  <si>
    <t>2010202</t>
  </si>
  <si>
    <t>2010204</t>
  </si>
  <si>
    <t>政协会议</t>
  </si>
  <si>
    <t>2010205</t>
  </si>
  <si>
    <t>委员视察</t>
  </si>
  <si>
    <t>2010206</t>
  </si>
  <si>
    <t>参政议政</t>
  </si>
  <si>
    <t>20103</t>
  </si>
  <si>
    <t>【政府办公厅(室)及相关机构事务】</t>
  </si>
  <si>
    <t>2010301</t>
  </si>
  <si>
    <t>2010302</t>
  </si>
  <si>
    <t>2010303</t>
  </si>
  <si>
    <t>机关服务</t>
  </si>
  <si>
    <t>2010305</t>
  </si>
  <si>
    <t>专项业务及机关事务管理</t>
  </si>
  <si>
    <t>2010306</t>
  </si>
  <si>
    <t>政务公开审批</t>
  </si>
  <si>
    <t>2010350</t>
  </si>
  <si>
    <t>事业运行</t>
  </si>
  <si>
    <t>20104</t>
  </si>
  <si>
    <t>【发展与改革事务】</t>
  </si>
  <si>
    <t>2010401</t>
  </si>
  <si>
    <t>2010402</t>
  </si>
  <si>
    <t>2010450</t>
  </si>
  <si>
    <t>20105</t>
  </si>
  <si>
    <t>【统计信息事务】</t>
  </si>
  <si>
    <t>2010501</t>
  </si>
  <si>
    <t>2010502</t>
  </si>
  <si>
    <t>2010505</t>
  </si>
  <si>
    <t>专项统计业务</t>
  </si>
  <si>
    <t>2010506</t>
  </si>
  <si>
    <t>统计管理</t>
  </si>
  <si>
    <t>2010508</t>
  </si>
  <si>
    <t>统计抽样调查</t>
  </si>
  <si>
    <t>20106</t>
  </si>
  <si>
    <t>【财政事务】</t>
  </si>
  <si>
    <t>2010601</t>
  </si>
  <si>
    <t>2010602</t>
  </si>
  <si>
    <t>2010604</t>
  </si>
  <si>
    <t>预算改革业务</t>
  </si>
  <si>
    <t>2010605</t>
  </si>
  <si>
    <t>财政国库业务</t>
  </si>
  <si>
    <t>2010607</t>
  </si>
  <si>
    <t>信息化建设</t>
  </si>
  <si>
    <t>2010608</t>
  </si>
  <si>
    <t>财政委托业务支出</t>
  </si>
  <si>
    <t>2010650</t>
  </si>
  <si>
    <t>20107</t>
  </si>
  <si>
    <t>【税收事务】</t>
  </si>
  <si>
    <t>2010710</t>
  </si>
  <si>
    <t>税收业务</t>
  </si>
  <si>
    <t>20108</t>
  </si>
  <si>
    <t>【审计事务】</t>
  </si>
  <si>
    <t>2010801</t>
  </si>
  <si>
    <t>2010804</t>
  </si>
  <si>
    <t>审计业务</t>
  </si>
  <si>
    <t>20111</t>
  </si>
  <si>
    <t>【纪检监察事务】</t>
  </si>
  <si>
    <t>2011101</t>
  </si>
  <si>
    <t>2011102</t>
  </si>
  <si>
    <t>2011104</t>
  </si>
  <si>
    <t>大案要案查处</t>
  </si>
  <si>
    <t>2011105</t>
  </si>
  <si>
    <t>派驻派出机构</t>
  </si>
  <si>
    <t>2011106</t>
  </si>
  <si>
    <t>巡视工作</t>
  </si>
  <si>
    <t>20126</t>
  </si>
  <si>
    <t>【档案事务】</t>
  </si>
  <si>
    <t>2012601</t>
  </si>
  <si>
    <t>2012604</t>
  </si>
  <si>
    <t>档案馆</t>
  </si>
  <si>
    <t>20128</t>
  </si>
  <si>
    <t>【民主党派及工商联事务】</t>
  </si>
  <si>
    <t>2012801</t>
  </si>
  <si>
    <t>2012802</t>
  </si>
  <si>
    <t>20129</t>
  </si>
  <si>
    <t>【群众团体事务】</t>
  </si>
  <si>
    <t>2012901</t>
  </si>
  <si>
    <t>2012902</t>
  </si>
  <si>
    <t>2012950</t>
  </si>
  <si>
    <t>20131</t>
  </si>
  <si>
    <t>【党委办公厅(室)及相关机构事务】</t>
  </si>
  <si>
    <t>2013101</t>
  </si>
  <si>
    <t>2013102</t>
  </si>
  <si>
    <t>20132</t>
  </si>
  <si>
    <t>【组织事务】</t>
  </si>
  <si>
    <t>2013201</t>
  </si>
  <si>
    <t>2013202</t>
  </si>
  <si>
    <t>2013204</t>
  </si>
  <si>
    <t>公务员事务</t>
  </si>
  <si>
    <t>2013250</t>
  </si>
  <si>
    <t>20133</t>
  </si>
  <si>
    <t>【宣传事务】</t>
  </si>
  <si>
    <t>2013301</t>
  </si>
  <si>
    <t>2013302</t>
  </si>
  <si>
    <t>2013304</t>
  </si>
  <si>
    <t>宣传管理</t>
  </si>
  <si>
    <t>20134</t>
  </si>
  <si>
    <t>【统战事务】</t>
  </si>
  <si>
    <t>2013401</t>
  </si>
  <si>
    <t>2013402</t>
  </si>
  <si>
    <t>2013404</t>
  </si>
  <si>
    <t>宗教事务</t>
  </si>
  <si>
    <t>2013405</t>
  </si>
  <si>
    <t>华侨事务</t>
  </si>
  <si>
    <t>20137</t>
  </si>
  <si>
    <t>【网信事务】</t>
  </si>
  <si>
    <t>2013701</t>
  </si>
  <si>
    <t>2013704</t>
  </si>
  <si>
    <t>信息安全事务</t>
  </si>
  <si>
    <t>20138</t>
  </si>
  <si>
    <t>【市场监督管理事务】</t>
  </si>
  <si>
    <t>2013801</t>
  </si>
  <si>
    <t>2013804</t>
  </si>
  <si>
    <t>市场主体管理</t>
  </si>
  <si>
    <t>2013805</t>
  </si>
  <si>
    <t>市场秩序执法</t>
  </si>
  <si>
    <t>2013810</t>
  </si>
  <si>
    <t>质量基础</t>
  </si>
  <si>
    <t>2013815</t>
  </si>
  <si>
    <t>质量安全监管</t>
  </si>
  <si>
    <t>2013816</t>
  </si>
  <si>
    <t>食品安全监管</t>
  </si>
  <si>
    <t>2013850</t>
  </si>
  <si>
    <t>2013899</t>
  </si>
  <si>
    <t>其他市场监督管理事务</t>
  </si>
  <si>
    <t>【信访事务】</t>
  </si>
  <si>
    <t xml:space="preserve">      行政运行</t>
  </si>
  <si>
    <t xml:space="preserve">      信访业务</t>
  </si>
  <si>
    <t>20199</t>
  </si>
  <si>
    <t>【其他一般公共服务支出】</t>
  </si>
  <si>
    <t>2019999</t>
  </si>
  <si>
    <t>其他一般公共服务支出</t>
  </si>
  <si>
    <t>203</t>
  </si>
  <si>
    <t>※国防支出※</t>
  </si>
  <si>
    <t>20306</t>
  </si>
  <si>
    <t>【国防动员】</t>
  </si>
  <si>
    <t>2030601</t>
  </si>
  <si>
    <t>兵役征集</t>
  </si>
  <si>
    <t>204</t>
  </si>
  <si>
    <t>※公共安全支出※</t>
  </si>
  <si>
    <t>20401</t>
  </si>
  <si>
    <t>【武装警察部队】</t>
  </si>
  <si>
    <t>2040101</t>
  </si>
  <si>
    <t>武装警察部队</t>
  </si>
  <si>
    <t>20402</t>
  </si>
  <si>
    <t>【公安】</t>
  </si>
  <si>
    <t>2040201</t>
  </si>
  <si>
    <t>2040202</t>
  </si>
  <si>
    <t>2040220</t>
  </si>
  <si>
    <t>执法办案</t>
  </si>
  <si>
    <t>2040250</t>
  </si>
  <si>
    <t>20406</t>
  </si>
  <si>
    <t>【司法】</t>
  </si>
  <si>
    <t>2040601</t>
  </si>
  <si>
    <t>2040602</t>
  </si>
  <si>
    <t>2040604</t>
  </si>
  <si>
    <t>基层司法业务</t>
  </si>
  <si>
    <t>2040605</t>
  </si>
  <si>
    <t>普法宣传</t>
  </si>
  <si>
    <t>2040606</t>
  </si>
  <si>
    <t>律师管理</t>
  </si>
  <si>
    <t>2040607</t>
  </si>
  <si>
    <t>公共法律服务</t>
  </si>
  <si>
    <t>2040610</t>
  </si>
  <si>
    <t>社区矫正</t>
  </si>
  <si>
    <t>2040612</t>
  </si>
  <si>
    <t>法治建设</t>
  </si>
  <si>
    <t>2040650</t>
  </si>
  <si>
    <t>20499</t>
  </si>
  <si>
    <t>【其他公共安全支出】</t>
  </si>
  <si>
    <t>2049902</t>
  </si>
  <si>
    <t>国家司法救助支出</t>
  </si>
  <si>
    <t>2049999</t>
  </si>
  <si>
    <t>其他公共安全支出</t>
  </si>
  <si>
    <t>205</t>
  </si>
  <si>
    <t>※教育支出※</t>
  </si>
  <si>
    <t>20501</t>
  </si>
  <si>
    <t>【教育管理事务】</t>
  </si>
  <si>
    <t>2050101</t>
  </si>
  <si>
    <t>2050199</t>
  </si>
  <si>
    <t>其他教育管理事务支出</t>
  </si>
  <si>
    <t>20502</t>
  </si>
  <si>
    <t>【普通教育】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</si>
  <si>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</si>
  <si>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</si>
  <si>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</si>
  <si>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</si>
  <si>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</si>
  <si>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</si>
  <si>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</si>
  <si>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</si>
  <si>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</si>
  <si>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</si>
  <si>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20503</t>
  </si>
  <si>
    <t>【职业教育】</t>
  </si>
  <si>
    <t>2050302</t>
  </si>
  <si>
    <t>中等职业教育</t>
  </si>
  <si>
    <t>20507</t>
  </si>
  <si>
    <t>【特殊教育】</t>
  </si>
  <si>
    <t>2050701</t>
  </si>
  <si>
    <t>特殊学校教育</t>
  </si>
  <si>
    <t>20508</t>
  </si>
  <si>
    <t>【进修及培训】</t>
  </si>
  <si>
    <t>2050801</t>
  </si>
  <si>
    <t>教师进修</t>
  </si>
  <si>
    <t>2050802</t>
  </si>
  <si>
    <t>干部教育</t>
  </si>
  <si>
    <t>206</t>
  </si>
  <si>
    <t>※科学技术支出※</t>
  </si>
  <si>
    <t>20601</t>
  </si>
  <si>
    <t>【科学技术管理事务】</t>
  </si>
  <si>
    <t>2060101</t>
  </si>
  <si>
    <t>2060102</t>
  </si>
  <si>
    <t>2060199</t>
  </si>
  <si>
    <t>其他科学技术管理事务支出</t>
  </si>
  <si>
    <t>20602</t>
  </si>
  <si>
    <t>【基础研究】</t>
  </si>
  <si>
    <t>2060299</t>
  </si>
  <si>
    <t>其他基础研究支出</t>
  </si>
  <si>
    <t>20604</t>
  </si>
  <si>
    <t>【技术研究与开发】</t>
  </si>
  <si>
    <t>2060404</t>
  </si>
  <si>
    <t>科技成果转化与扩散</t>
  </si>
  <si>
    <t>20606</t>
  </si>
  <si>
    <t>【社会科学】</t>
  </si>
  <si>
    <t>2060601</t>
  </si>
  <si>
    <t>社会科学研究机构</t>
  </si>
  <si>
    <t>20607</t>
  </si>
  <si>
    <t>【科学技术普及】</t>
  </si>
  <si>
    <t>2060701</t>
  </si>
  <si>
    <t>机构运行</t>
  </si>
  <si>
    <t>2060702</t>
  </si>
  <si>
    <t>科普活动</t>
  </si>
  <si>
    <t>207</t>
  </si>
  <si>
    <t>※文化旅游体育与传媒支出※</t>
  </si>
  <si>
    <t>20701</t>
  </si>
  <si>
    <t>【文化和旅游】</t>
  </si>
  <si>
    <t>2070101</t>
  </si>
  <si>
    <t>2070104</t>
  </si>
  <si>
    <t>图书馆</t>
  </si>
  <si>
    <t>2070105</t>
  </si>
  <si>
    <t>文化展示及纪念机构</t>
  </si>
  <si>
    <t>2070109</t>
  </si>
  <si>
    <t>群众文化</t>
  </si>
  <si>
    <t>2070111</t>
  </si>
  <si>
    <t>文化创作与保护</t>
  </si>
  <si>
    <t>2070113</t>
  </si>
  <si>
    <t>旅游宣传</t>
  </si>
  <si>
    <t>2070114</t>
  </si>
  <si>
    <t>文化和旅游管理事务</t>
  </si>
  <si>
    <t>2070199</t>
  </si>
  <si>
    <t>其他文化和旅游支出</t>
  </si>
  <si>
    <t>20702</t>
  </si>
  <si>
    <t>【文物】</t>
  </si>
  <si>
    <t>2070201</t>
  </si>
  <si>
    <t>2070205</t>
  </si>
  <si>
    <t>博物馆</t>
  </si>
  <si>
    <t>2070299</t>
  </si>
  <si>
    <t>其他文物支出</t>
  </si>
  <si>
    <t>20703</t>
  </si>
  <si>
    <t>【体育】</t>
  </si>
  <si>
    <t>2070304</t>
  </si>
  <si>
    <t>运动项目管理</t>
  </si>
  <si>
    <t>2070306</t>
  </si>
  <si>
    <t>体育训练</t>
  </si>
  <si>
    <t>2070307</t>
  </si>
  <si>
    <t>体育场馆</t>
  </si>
  <si>
    <t>20706</t>
  </si>
  <si>
    <t>【新闻出版电影】</t>
  </si>
  <si>
    <t>2070607</t>
  </si>
  <si>
    <t>电影</t>
  </si>
  <si>
    <t>20708</t>
  </si>
  <si>
    <t>【广播电视】</t>
  </si>
  <si>
    <t>2070801</t>
  </si>
  <si>
    <t>2070808</t>
  </si>
  <si>
    <t>广播电视事务</t>
  </si>
  <si>
    <t>20799</t>
  </si>
  <si>
    <t>【其他文化旅游体育与传媒支出】</t>
  </si>
  <si>
    <t>2079999</t>
  </si>
  <si>
    <t>其他文化旅游体育与传媒支出</t>
  </si>
  <si>
    <t>208</t>
  </si>
  <si>
    <t>※社会保障和就业支出※</t>
  </si>
  <si>
    <t>20801</t>
  </si>
  <si>
    <t>【人力资源和社会保障管理事务】</t>
  </si>
  <si>
    <t>2080101</t>
  </si>
  <si>
    <t>2080104</t>
  </si>
  <si>
    <t>综合业务管理</t>
  </si>
  <si>
    <t>2080105</t>
  </si>
  <si>
    <t>劳动保障监察</t>
  </si>
  <si>
    <t>2080107</t>
  </si>
  <si>
    <t>社会保险业务管理事务</t>
  </si>
  <si>
    <t>2080108</t>
  </si>
  <si>
    <t>2080109</t>
  </si>
  <si>
    <t>社会保险经办机构</t>
  </si>
  <si>
    <t>2080116</t>
  </si>
  <si>
    <t>引进人才费用</t>
  </si>
  <si>
    <t>2080199</t>
  </si>
  <si>
    <t>其他人力资源和社会保障管理事务支出</t>
  </si>
  <si>
    <t>20802</t>
  </si>
  <si>
    <t>【民政管理事务】</t>
  </si>
  <si>
    <t>2080201</t>
  </si>
  <si>
    <t>2080202</t>
  </si>
  <si>
    <t>2080206</t>
  </si>
  <si>
    <t>社会组织管理</t>
  </si>
  <si>
    <t>2080207</t>
  </si>
  <si>
    <t>行政区划和地名管理</t>
  </si>
  <si>
    <t>2080208</t>
  </si>
  <si>
    <t>基层政权建设和社区治理</t>
  </si>
  <si>
    <t>2080299</t>
  </si>
  <si>
    <t>其他民政管理事务支出</t>
  </si>
  <si>
    <t>20805</t>
  </si>
  <si>
    <t>【行政事业单位养老支出】</t>
  </si>
  <si>
    <t>2080501</t>
  </si>
  <si>
    <t>行政单位离退休</t>
  </si>
  <si>
    <t>2080503</t>
  </si>
  <si>
    <t>离退休人员管理机构</t>
  </si>
  <si>
    <t>2080505</t>
  </si>
  <si>
    <t>机关事业单位基本养老保险缴费支出</t>
  </si>
  <si>
    <t>2080507</t>
  </si>
  <si>
    <t>对机关事业单位基本养老保险基金的补助</t>
  </si>
  <si>
    <t>2080508</t>
  </si>
  <si>
    <t>对机关事业单位职业年金的补助</t>
  </si>
  <si>
    <t>2080599</t>
  </si>
  <si>
    <t>其他行政事业单位养老支出</t>
  </si>
  <si>
    <t>20806</t>
  </si>
  <si>
    <t>【企业改革补助】</t>
  </si>
  <si>
    <t>2080601</t>
  </si>
  <si>
    <t>企业关闭破产补助</t>
  </si>
  <si>
    <t>20807</t>
  </si>
  <si>
    <t>【就业补助】</t>
  </si>
  <si>
    <t>2080799</t>
  </si>
  <si>
    <t>其他就业补助支出</t>
  </si>
  <si>
    <t>20808</t>
  </si>
  <si>
    <t>【抚恤】</t>
  </si>
  <si>
    <t>2080801</t>
  </si>
  <si>
    <t>死亡抚恤</t>
  </si>
  <si>
    <t>2080805</t>
  </si>
  <si>
    <t>义务兵优待</t>
  </si>
  <si>
    <t>光荣院</t>
  </si>
  <si>
    <t>烈士纪念设施管理维护</t>
  </si>
  <si>
    <t>2080899</t>
  </si>
  <si>
    <t>其他优抚支出</t>
  </si>
  <si>
    <t>20809</t>
  </si>
  <si>
    <t>【退役安置】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</si>
  <si>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</si>
  <si>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</si>
  <si>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</si>
  <si>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</si>
  <si>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</si>
  <si>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</si>
  <si>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2080905</t>
  </si>
  <si>
    <t>军队转业干部安置</t>
  </si>
  <si>
    <t>20810</t>
  </si>
  <si>
    <t>【社会福利】</t>
  </si>
  <si>
    <t>2081001</t>
  </si>
  <si>
    <t>儿童福利</t>
  </si>
  <si>
    <t>2081002</t>
  </si>
  <si>
    <t>老年福利</t>
  </si>
  <si>
    <t>2081004</t>
  </si>
  <si>
    <t>殡葬</t>
  </si>
  <si>
    <t>2081005</t>
  </si>
  <si>
    <t>社会福利事业单位</t>
  </si>
  <si>
    <t>2081006</t>
  </si>
  <si>
    <t>养老服务</t>
  </si>
  <si>
    <t>2081099</t>
  </si>
  <si>
    <t>其他社会福利支出</t>
  </si>
  <si>
    <t>20811</t>
  </si>
  <si>
    <t>【残疾人事业】</t>
  </si>
  <si>
    <t>2081101</t>
  </si>
  <si>
    <t>2081102</t>
  </si>
  <si>
    <t>2081104</t>
  </si>
  <si>
    <t>残疾人康复</t>
  </si>
  <si>
    <t>2081105</t>
  </si>
  <si>
    <t>残疾人就业</t>
  </si>
  <si>
    <t>2081107</t>
  </si>
  <si>
    <t>残疾人生活和护理补贴</t>
  </si>
  <si>
    <t>2081199</t>
  </si>
  <si>
    <t>其他残疾人事业支出</t>
  </si>
  <si>
    <t>20816</t>
  </si>
  <si>
    <t>【红十字事业】</t>
  </si>
  <si>
    <t>2081601</t>
  </si>
  <si>
    <t>2081602</t>
  </si>
  <si>
    <t>20819</t>
  </si>
  <si>
    <t>【最低生活保障】</t>
  </si>
  <si>
    <t>2081901</t>
  </si>
  <si>
    <t>城市最低生活保障金支出</t>
  </si>
  <si>
    <t>2081902</t>
  </si>
  <si>
    <t>农村最低生活保障金支出</t>
  </si>
  <si>
    <t>20820</t>
  </si>
  <si>
    <t>【临时救助】</t>
  </si>
  <si>
    <t>2082001</t>
  </si>
  <si>
    <t>临时救助支出</t>
  </si>
  <si>
    <t>2082002</t>
  </si>
  <si>
    <t>流浪乞讨人员救助支出</t>
  </si>
  <si>
    <t>20821</t>
  </si>
  <si>
    <t>【特困人员救助供养】</t>
  </si>
  <si>
    <t>2082102</t>
  </si>
  <si>
    <t>农村特困人员救助供养支出</t>
  </si>
  <si>
    <t>20825</t>
  </si>
  <si>
    <t>【其他生活救助】</t>
  </si>
  <si>
    <t>2082502</t>
  </si>
  <si>
    <t>其他农村生活救助</t>
  </si>
  <si>
    <t>20826</t>
  </si>
  <si>
    <t>【财政对基本养老保险基金的补助】</t>
  </si>
  <si>
    <t>2082602</t>
  </si>
  <si>
    <t>财政对城乡居民基本养老保险基金的补助</t>
  </si>
  <si>
    <t>20828</t>
  </si>
  <si>
    <t>【退役军人管理事务】</t>
  </si>
  <si>
    <t>2082801</t>
  </si>
  <si>
    <t>2082899</t>
  </si>
  <si>
    <t>其他退役军人事务管理支出</t>
  </si>
  <si>
    <t>20830</t>
  </si>
  <si>
    <t>【财政代缴社会保险费支出】</t>
  </si>
  <si>
    <t>2083001</t>
  </si>
  <si>
    <t>财政代缴城乡居民基本养老保险费支出</t>
  </si>
  <si>
    <t>2083099</t>
  </si>
  <si>
    <t>财政代缴其他社会保险费支出</t>
  </si>
  <si>
    <t>20899</t>
  </si>
  <si>
    <t>【其他社会保障和就业支出】</t>
  </si>
  <si>
    <t>2089999</t>
  </si>
  <si>
    <t>其他社会保障和就业支出</t>
  </si>
  <si>
    <t>210</t>
  </si>
  <si>
    <t>※卫生健康支出※</t>
  </si>
  <si>
    <t>21001</t>
  </si>
  <si>
    <t>【卫生健康管理事务】</t>
  </si>
  <si>
    <t>2100101</t>
  </si>
  <si>
    <t>2100199</t>
  </si>
  <si>
    <t>其他卫生健康管理事务支出</t>
  </si>
  <si>
    <t>21002</t>
  </si>
  <si>
    <t>【公立医院】</t>
  </si>
  <si>
    <t>2100201</t>
  </si>
  <si>
    <t>综合医院</t>
  </si>
  <si>
    <t>2100202</t>
  </si>
  <si>
    <t>中医(民族)医院</t>
  </si>
  <si>
    <t>2100205</t>
  </si>
  <si>
    <t>精神病医院</t>
  </si>
  <si>
    <t>2100208</t>
  </si>
  <si>
    <t>其他专科医院</t>
  </si>
  <si>
    <t>2100212</t>
  </si>
  <si>
    <t>康复医院</t>
  </si>
  <si>
    <t>2100299</t>
  </si>
  <si>
    <t>其他公立医院支出</t>
  </si>
  <si>
    <t>21003</t>
  </si>
  <si>
    <t>【基层医疗卫生机构】</t>
  </si>
  <si>
    <t>2100301</t>
  </si>
  <si>
    <t>城市社区卫生机构</t>
  </si>
  <si>
    <t>2100302</t>
  </si>
  <si>
    <t>乡镇卫生院</t>
  </si>
  <si>
    <t>2100399</t>
  </si>
  <si>
    <t>其他基层医疗卫生机构支出</t>
  </si>
  <si>
    <t>21004</t>
  </si>
  <si>
    <t>【公共卫生】</t>
  </si>
  <si>
    <t>2100401</t>
  </si>
  <si>
    <t>疾病预防控制机构</t>
  </si>
  <si>
    <t>2100403</t>
  </si>
  <si>
    <t>妇幼保健机构</t>
  </si>
  <si>
    <t>2100408</t>
  </si>
  <si>
    <t>基本公共卫生服务</t>
  </si>
  <si>
    <t>2100409</t>
  </si>
  <si>
    <t>重大公共卫生服务</t>
  </si>
  <si>
    <t>2100410</t>
  </si>
  <si>
    <t>突发公共卫生事件应急处理</t>
  </si>
  <si>
    <t>2100499</t>
  </si>
  <si>
    <t>其他公共卫生支出</t>
  </si>
  <si>
    <t>21007</t>
  </si>
  <si>
    <t>【计划生育事务】</t>
  </si>
  <si>
    <t>2100717</t>
  </si>
  <si>
    <t>计划生育服务</t>
  </si>
  <si>
    <t>21011</t>
  </si>
  <si>
    <t>【行政事业单位医疗】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</si>
  <si>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</si>
  <si>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</si>
  <si>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</si>
  <si>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</si>
  <si>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</si>
  <si>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</si>
  <si>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</si>
  <si>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</si>
  <si>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21012</t>
  </si>
  <si>
    <t>【财政对基本医疗保险基金的补助】</t>
  </si>
  <si>
    <t>2101202</t>
  </si>
  <si>
    <t>财政对城乡居民基本医疗保险基金的补助</t>
  </si>
  <si>
    <t>21013</t>
  </si>
  <si>
    <t>【医疗救助】</t>
  </si>
  <si>
    <t>2101301</t>
  </si>
  <si>
    <t>城乡医疗救助</t>
  </si>
  <si>
    <t>2101399</t>
  </si>
  <si>
    <t>其他医疗救助支出</t>
  </si>
  <si>
    <t>21014</t>
  </si>
  <si>
    <t>【优抚对象医疗】</t>
  </si>
  <si>
    <t>2101401</t>
  </si>
  <si>
    <t>优抚对象医疗补助</t>
  </si>
  <si>
    <t>21015</t>
  </si>
  <si>
    <t>【医疗保障管理事务】</t>
  </si>
  <si>
    <t>2101501</t>
  </si>
  <si>
    <t>2101506</t>
  </si>
  <si>
    <t>医疗保障经办事务</t>
  </si>
  <si>
    <t>2101599</t>
  </si>
  <si>
    <t>其他医疗保障管理事务支出</t>
  </si>
  <si>
    <t>21016</t>
  </si>
  <si>
    <t>【老龄卫生健康事务】</t>
  </si>
  <si>
    <t>2101601</t>
  </si>
  <si>
    <t>老龄卫生健康事务</t>
  </si>
  <si>
    <t>【中医药事务】</t>
  </si>
  <si>
    <t xml:space="preserve">      中医（民族医）药专项</t>
  </si>
  <si>
    <t>21099</t>
  </si>
  <si>
    <t>【其他卫生健康支出】</t>
  </si>
  <si>
    <t>2109999</t>
  </si>
  <si>
    <t>其他卫生健康支出</t>
  </si>
  <si>
    <t>211</t>
  </si>
  <si>
    <t>※节能环保支出※</t>
  </si>
  <si>
    <t>21104</t>
  </si>
  <si>
    <t>【自然生态保护】</t>
  </si>
  <si>
    <t>2110499</t>
  </si>
  <si>
    <t>其他自然生态保护支出</t>
  </si>
  <si>
    <t>21105</t>
  </si>
  <si>
    <t>【天然林保护】</t>
  </si>
  <si>
    <t>2110501</t>
  </si>
  <si>
    <t>森林管护</t>
  </si>
  <si>
    <t>2110507</t>
  </si>
  <si>
    <t>停伐补助</t>
  </si>
  <si>
    <t>212</t>
  </si>
  <si>
    <t>※城乡社区支出※</t>
  </si>
  <si>
    <t>21201</t>
  </si>
  <si>
    <t>【城乡社区管理事务】</t>
  </si>
  <si>
    <t>2120101</t>
  </si>
  <si>
    <t>2120102</t>
  </si>
  <si>
    <t>2120104</t>
  </si>
  <si>
    <t>城管执法</t>
  </si>
  <si>
    <t>2120105</t>
  </si>
  <si>
    <t>工程建设标准规范编制与监管</t>
  </si>
  <si>
    <t>2120106</t>
  </si>
  <si>
    <t>工程建设管理</t>
  </si>
  <si>
    <t>2120109</t>
  </si>
  <si>
    <t>住宅建设与房地产市场监管</t>
  </si>
  <si>
    <t>2120199</t>
  </si>
  <si>
    <t>其他城乡社区管理事务支出</t>
  </si>
  <si>
    <t>21203</t>
  </si>
  <si>
    <t>【城乡社区公共设施】</t>
  </si>
  <si>
    <t>2120399</t>
  </si>
  <si>
    <t>其他城乡社区公共设施支出</t>
  </si>
  <si>
    <t>21205</t>
  </si>
  <si>
    <t>【城乡社区环境卫生】</t>
  </si>
  <si>
    <t>2120501</t>
  </si>
  <si>
    <t>城乡社区环境卫生</t>
  </si>
  <si>
    <t>21299</t>
  </si>
  <si>
    <t>【其他城乡社区支出】</t>
  </si>
  <si>
    <t>2129999</t>
  </si>
  <si>
    <t>其他城乡社区支出</t>
  </si>
  <si>
    <t>213</t>
  </si>
  <si>
    <t>※农林水支出※</t>
  </si>
  <si>
    <t>21301</t>
  </si>
  <si>
    <t>【农业农村】</t>
  </si>
  <si>
    <t>2130101</t>
  </si>
  <si>
    <t>2130104</t>
  </si>
  <si>
    <t>2130108</t>
  </si>
  <si>
    <t>病虫害控制</t>
  </si>
  <si>
    <t>2130111</t>
  </si>
  <si>
    <t>统计监测与信息服务</t>
  </si>
  <si>
    <t>2130120</t>
  </si>
  <si>
    <t>稳定农民收入补贴</t>
  </si>
  <si>
    <t>2130121</t>
  </si>
  <si>
    <t>农业结构调整补贴</t>
  </si>
  <si>
    <t>2130122</t>
  </si>
  <si>
    <t>农业生产发展</t>
  </si>
  <si>
    <t>2130124</t>
  </si>
  <si>
    <t>农村合作经济</t>
  </si>
  <si>
    <t>2130126</t>
  </si>
  <si>
    <t>农村社会事业</t>
  </si>
  <si>
    <t>2130153</t>
  </si>
  <si>
    <t>农田建设</t>
  </si>
  <si>
    <t>21302</t>
  </si>
  <si>
    <t>【林业和草原】</t>
  </si>
  <si>
    <t>2130201</t>
  </si>
  <si>
    <t>2130204</t>
  </si>
  <si>
    <t>事业机构</t>
  </si>
  <si>
    <t>2130207</t>
  </si>
  <si>
    <t>森林资源管理</t>
  </si>
  <si>
    <t>2130209</t>
  </si>
  <si>
    <t>森林生态效益补偿</t>
  </si>
  <si>
    <t>2130212</t>
  </si>
  <si>
    <t>湿地保护</t>
  </si>
  <si>
    <t>2130213</t>
  </si>
  <si>
    <t>执法与监督</t>
  </si>
  <si>
    <t>2130234</t>
  </si>
  <si>
    <t>林业草原防灾减灾</t>
  </si>
  <si>
    <t>退耕还林还草</t>
  </si>
  <si>
    <t>21303</t>
  </si>
  <si>
    <t>【水利】</t>
  </si>
  <si>
    <t>2130301</t>
  </si>
  <si>
    <t>2130304</t>
  </si>
  <si>
    <t>水利行业业务管理</t>
  </si>
  <si>
    <t>2130305</t>
  </si>
  <si>
    <t>水利工程建设</t>
  </si>
  <si>
    <t>2130306</t>
  </si>
  <si>
    <t>水利工程运行与维护</t>
  </si>
  <si>
    <t>2130313</t>
  </si>
  <si>
    <t>水文测报</t>
  </si>
  <si>
    <t>2130314</t>
  </si>
  <si>
    <t>防汛</t>
  </si>
  <si>
    <t>2130316</t>
  </si>
  <si>
    <t>农村水利</t>
  </si>
  <si>
    <t>2130321</t>
  </si>
  <si>
    <t>大中型水库移民后期扶持专项支出</t>
  </si>
  <si>
    <t>2130399</t>
  </si>
  <si>
    <t>其他水利支出</t>
  </si>
  <si>
    <t>21305</t>
  </si>
  <si>
    <t>【扶贫】</t>
  </si>
  <si>
    <t>2130501</t>
  </si>
  <si>
    <t>2130504</t>
  </si>
  <si>
    <t>农村基础设施建设</t>
  </si>
  <si>
    <t>2130550</t>
  </si>
  <si>
    <t>21307</t>
  </si>
  <si>
    <t>【农村综合改革】</t>
  </si>
  <si>
    <t>2130701</t>
  </si>
  <si>
    <t>对村级公益事业建设的补助</t>
  </si>
  <si>
    <t>2130705</t>
  </si>
  <si>
    <t>对村民委员会和村党支部的补助</t>
  </si>
  <si>
    <t>2130706</t>
  </si>
  <si>
    <t>对村集体经济组织的补助</t>
  </si>
  <si>
    <t>2130707</t>
  </si>
  <si>
    <t>农村综合改革示范试点补助</t>
  </si>
  <si>
    <t>21308</t>
  </si>
  <si>
    <t>【普惠金融发展支出】</t>
  </si>
  <si>
    <t>2130801</t>
  </si>
  <si>
    <t>支持农村金融机构</t>
  </si>
  <si>
    <t>2130803</t>
  </si>
  <si>
    <t>农业保险保费补贴</t>
  </si>
  <si>
    <t>2130804</t>
  </si>
  <si>
    <t>创业担保贷款贴息及奖补</t>
  </si>
  <si>
    <t>2130805</t>
  </si>
  <si>
    <t>补充创业担保贷款基金</t>
  </si>
  <si>
    <t>2130899</t>
  </si>
  <si>
    <t>其他普惠金融发展支出</t>
  </si>
  <si>
    <t>21309</t>
  </si>
  <si>
    <t>【目标价格补贴】</t>
  </si>
  <si>
    <t>2130999</t>
  </si>
  <si>
    <t>其他目标价格补贴</t>
  </si>
  <si>
    <t>214</t>
  </si>
  <si>
    <t>※交通运输支出※</t>
  </si>
  <si>
    <t>21401</t>
  </si>
  <si>
    <t>【公路水路运输】</t>
  </si>
  <si>
    <t>2140101</t>
  </si>
  <si>
    <t>2140106</t>
  </si>
  <si>
    <t>公路养护</t>
  </si>
  <si>
    <t>2140110</t>
  </si>
  <si>
    <t>公路和运输安全</t>
  </si>
  <si>
    <t>2140112</t>
  </si>
  <si>
    <t>公路运输管理</t>
  </si>
  <si>
    <t>2140136</t>
  </si>
  <si>
    <t>水路运输管理支出</t>
  </si>
  <si>
    <t>21499</t>
  </si>
  <si>
    <t>【其他交通运输支出】</t>
  </si>
  <si>
    <t>2149901</t>
  </si>
  <si>
    <t>公共交通运营补助</t>
  </si>
  <si>
    <t>2149999</t>
  </si>
  <si>
    <t>其他交通运输支出</t>
  </si>
  <si>
    <t>216</t>
  </si>
  <si>
    <t>※商业服务业等支出※</t>
  </si>
  <si>
    <t>21602</t>
  </si>
  <si>
    <t>【商业流通事务】</t>
  </si>
  <si>
    <t>2160201</t>
  </si>
  <si>
    <t>2160250</t>
  </si>
  <si>
    <t>2160299</t>
  </si>
  <si>
    <t>其他商业流通事务支出</t>
  </si>
  <si>
    <t>217</t>
  </si>
  <si>
    <t>※金融支出※</t>
  </si>
  <si>
    <t>21701</t>
  </si>
  <si>
    <t>【金融部门行政支出】</t>
  </si>
  <si>
    <t>2170102</t>
  </si>
  <si>
    <t>220</t>
  </si>
  <si>
    <t>※自然资源海洋气象等支出※</t>
  </si>
  <si>
    <t>22001</t>
  </si>
  <si>
    <t>【自然资源事务】</t>
  </si>
  <si>
    <t>2200101</t>
  </si>
  <si>
    <t>2200150</t>
  </si>
  <si>
    <t>2200199</t>
  </si>
  <si>
    <t>其他自然资源事务支出</t>
  </si>
  <si>
    <t>22005</t>
  </si>
  <si>
    <t>【气象事务】</t>
  </si>
  <si>
    <t>2200504</t>
  </si>
  <si>
    <t>气象事业机构</t>
  </si>
  <si>
    <t>2200510</t>
  </si>
  <si>
    <t>气象装备保障维护</t>
  </si>
  <si>
    <t>221</t>
  </si>
  <si>
    <t>※住房保障支出※</t>
  </si>
  <si>
    <t>22101</t>
  </si>
  <si>
    <t>【保障性安居工程支出】</t>
  </si>
  <si>
    <t>2210105</t>
  </si>
  <si>
    <t>农村危房改造</t>
  </si>
  <si>
    <t>2210108</t>
  </si>
  <si>
    <t>老旧小区改造</t>
  </si>
  <si>
    <t>2210110</t>
  </si>
  <si>
    <t>保障性租赁住房</t>
  </si>
  <si>
    <t>22102</t>
  </si>
  <si>
    <t>【住房改革支出】</t>
  </si>
  <si>
    <t>2210201</t>
  </si>
  <si>
    <t>住房公积金</t>
  </si>
  <si>
    <t>22103</t>
  </si>
  <si>
    <t>【城乡社区住宅】</t>
  </si>
  <si>
    <t>2210399</t>
  </si>
  <si>
    <t>其他城乡社区住宅支出</t>
  </si>
  <si>
    <t>222</t>
  </si>
  <si>
    <t>※粮油物资储备支出※</t>
  </si>
  <si>
    <t>22201</t>
  </si>
  <si>
    <t>【粮油事务】</t>
  </si>
  <si>
    <t>2220106</t>
  </si>
  <si>
    <t>专项业务活动</t>
  </si>
  <si>
    <t>2220112</t>
  </si>
  <si>
    <t>粮食财务挂账利息补贴</t>
  </si>
  <si>
    <t>2220115</t>
  </si>
  <si>
    <t>粮食风险基金</t>
  </si>
  <si>
    <t>224</t>
  </si>
  <si>
    <t>※灾害防治及应急管理支出※</t>
  </si>
  <si>
    <t>22401</t>
  </si>
  <si>
    <t>【应急管理事务】</t>
  </si>
  <si>
    <t>2240101</t>
  </si>
  <si>
    <t>2240106</t>
  </si>
  <si>
    <t>安全监管</t>
  </si>
  <si>
    <t>2240108</t>
  </si>
  <si>
    <t>应急救援</t>
  </si>
  <si>
    <t>2240109</t>
  </si>
  <si>
    <t>应急管理</t>
  </si>
  <si>
    <t>2240150</t>
  </si>
  <si>
    <t>22402</t>
  </si>
  <si>
    <t>【消防事务】</t>
  </si>
  <si>
    <t>2240204</t>
  </si>
  <si>
    <t>消防应急救援</t>
  </si>
  <si>
    <t>227</t>
  </si>
  <si>
    <t>※预备费※</t>
  </si>
  <si>
    <t>※其他支出※</t>
  </si>
  <si>
    <t>22902</t>
  </si>
  <si>
    <t>【其他支出】</t>
  </si>
  <si>
    <t>2290201</t>
  </si>
  <si>
    <t>年初预留</t>
  </si>
  <si>
    <t>231</t>
  </si>
  <si>
    <t>※债务还本支出※</t>
  </si>
  <si>
    <t>23103</t>
  </si>
  <si>
    <t>【地方政府一般债务还本支出】</t>
  </si>
  <si>
    <t>2310301</t>
  </si>
  <si>
    <t>地方政府一般债券还本支出</t>
  </si>
  <si>
    <t>2310303</t>
  </si>
  <si>
    <t>地方政府向国际组织借款还本支出</t>
  </si>
  <si>
    <t>232</t>
  </si>
  <si>
    <t>※债务付息支出※</t>
  </si>
  <si>
    <t>23203</t>
  </si>
  <si>
    <t>【地方政府一般债务付息支出】</t>
  </si>
  <si>
    <t>2320301</t>
  </si>
  <si>
    <t>地方政府一般债券付息支出</t>
  </si>
  <si>
    <t>2320303</t>
  </si>
  <si>
    <t>地方政府向国际组织借款付息支出</t>
  </si>
  <si>
    <t>附表3</t>
  </si>
  <si>
    <t>耒阳市2024年一般公共预算收支平衡表</t>
  </si>
  <si>
    <t>收  入</t>
  </si>
  <si>
    <t>23年预算数</t>
  </si>
  <si>
    <t>预算数</t>
  </si>
  <si>
    <t>2024年提前下达数</t>
  </si>
  <si>
    <t>预估</t>
  </si>
  <si>
    <t>其中：财力</t>
  </si>
  <si>
    <t>安排数</t>
  </si>
  <si>
    <t>支  出</t>
  </si>
  <si>
    <t>2022年决算数</t>
  </si>
  <si>
    <t>一、一般公共预算收入</t>
  </si>
  <si>
    <t>一、一般公共预算支出</t>
  </si>
  <si>
    <t>二、上级补助收入</t>
  </si>
  <si>
    <t xml:space="preserve">  其中：本级支出</t>
  </si>
  <si>
    <t>（一）返还性收入</t>
  </si>
  <si>
    <t xml:space="preserve">       上级专款安排支出</t>
  </si>
  <si>
    <t>1、增值税税收返还收入</t>
  </si>
  <si>
    <t xml:space="preserve">       新增一般债券安排支出</t>
  </si>
  <si>
    <t>2、消费税税收返还收入</t>
  </si>
  <si>
    <t xml:space="preserve">       上年结转支出</t>
  </si>
  <si>
    <t>3、所得税基数返还收入</t>
  </si>
  <si>
    <t>二、上解上级支出</t>
  </si>
  <si>
    <t>4、增值税“五五分享”税收返还收入</t>
  </si>
  <si>
    <t xml:space="preserve">      专项上解</t>
  </si>
  <si>
    <t>5、成品油价格和税费改革税收返还收入</t>
  </si>
  <si>
    <t>三、债务还本支出</t>
  </si>
  <si>
    <t>6、其他返还性收入</t>
  </si>
  <si>
    <t xml:space="preserve">     地方政府一般债务还本支出</t>
  </si>
  <si>
    <t>（二）一般性转移支付收入</t>
  </si>
  <si>
    <t>四、安排预算稳定调节基金</t>
  </si>
  <si>
    <t>1、均衡性转移支付收入</t>
  </si>
  <si>
    <t>五、调出资金</t>
  </si>
  <si>
    <t>2、县级基本财力保障机制奖补资金收入</t>
  </si>
  <si>
    <t>3、 结算补助收入</t>
  </si>
  <si>
    <t>4、资源枯竭型城市转移支付补助收入</t>
  </si>
  <si>
    <t>5、企业事业单位划转补助收入</t>
  </si>
  <si>
    <t>6、产粮(油)大县奖励资金收入</t>
  </si>
  <si>
    <t>7、固定数额补助收入</t>
  </si>
  <si>
    <t>8、革命老区转移支付收入</t>
  </si>
  <si>
    <t>9、巩固脱贫攻坚成果衔接乡村振兴转移支付收入</t>
  </si>
  <si>
    <t>10、公共安全共同事权转移支付收入</t>
  </si>
  <si>
    <t>11、教育共同财政事权转移支付收入</t>
  </si>
  <si>
    <t>12、文化旅游体育与传媒共同事权转移支付收入</t>
  </si>
  <si>
    <t>13、社会保障和就业共同财政事权转移支付收入</t>
  </si>
  <si>
    <t>14、医疗卫生共同财政事权转移支付收入</t>
  </si>
  <si>
    <t>15、节能环保共同财政事权转移支付收入</t>
  </si>
  <si>
    <t>16、农林水共同财政事权转移支付收入</t>
  </si>
  <si>
    <t>17、交通共同财政事权转移支付收入</t>
  </si>
  <si>
    <t>18、住房共同财政事权转移支付收入</t>
  </si>
  <si>
    <t>19、粮油事务共同财政事权转移支付收入</t>
  </si>
  <si>
    <t>20、灾害防治及应急管理共同财政事权转移支付收入</t>
  </si>
  <si>
    <t>21、科技共同事权转移支付收入</t>
  </si>
  <si>
    <t>22、增值税留抵退税转移支付收入</t>
  </si>
  <si>
    <t>23、其他退税减税降费转移支付收入</t>
  </si>
  <si>
    <t>24、其他一般性转移支付收入</t>
  </si>
  <si>
    <t>（三）专项转移支付收入</t>
  </si>
  <si>
    <t>三、上年结余</t>
  </si>
  <si>
    <t>四、债务转贷收入</t>
  </si>
  <si>
    <t>（一）地方政府一般债务转贷收入</t>
  </si>
  <si>
    <t xml:space="preserve">五、调入资金   </t>
  </si>
  <si>
    <t>1、从政府性基金预算调入</t>
  </si>
  <si>
    <t>2、从国有资本经营预算调入</t>
  </si>
  <si>
    <t>六、年终结余</t>
  </si>
  <si>
    <t>3、从其他资金其他调入</t>
  </si>
  <si>
    <t>减:结转下年的支出</t>
  </si>
  <si>
    <t>六、动用预算稳定调节基金</t>
  </si>
  <si>
    <r>
      <rPr>
        <sz val="10"/>
        <rFont val="宋体"/>
        <charset val="134"/>
      </rPr>
      <t>七、</t>
    </r>
    <r>
      <rPr>
        <b/>
        <sz val="10"/>
        <rFont val="宋体"/>
        <charset val="134"/>
      </rPr>
      <t>净结余</t>
    </r>
  </si>
  <si>
    <t>收  入  总  计</t>
  </si>
  <si>
    <t>支 出 总 计</t>
  </si>
  <si>
    <t>附表4</t>
  </si>
  <si>
    <r>
      <rPr>
        <sz val="15"/>
        <color rgb="FF000000"/>
        <rFont val="仿宋"/>
        <charset val="134"/>
      </rPr>
      <t>耒阳市2024年一般公共预算本级支出表</t>
    </r>
  </si>
  <si>
    <r>
      <rPr>
        <sz val="9.95"/>
        <color rgb="FF000000"/>
        <rFont val="宋体"/>
        <charset val="134"/>
      </rPr>
      <t>单位：万元</t>
    </r>
  </si>
  <si>
    <t>支出合计</t>
  </si>
  <si>
    <t>2010103</t>
  </si>
  <si>
    <t>2010105</t>
  </si>
  <si>
    <t>人大立法</t>
  </si>
  <si>
    <t>2010107</t>
  </si>
  <si>
    <t>人大代表履职能力提升</t>
  </si>
  <si>
    <t>2010150</t>
  </si>
  <si>
    <t>2010203</t>
  </si>
  <si>
    <t>2010250</t>
  </si>
  <si>
    <t>2010299</t>
  </si>
  <si>
    <t>其他政协事务支出</t>
  </si>
  <si>
    <t>2010304</t>
  </si>
  <si>
    <t>专项服务</t>
  </si>
  <si>
    <t>2010309</t>
  </si>
  <si>
    <t>参事事务</t>
  </si>
  <si>
    <t>2010399</t>
  </si>
  <si>
    <t>其他政府办公厅(室)及相关机构事务支出</t>
  </si>
  <si>
    <t>2010403</t>
  </si>
  <si>
    <t>2010404</t>
  </si>
  <si>
    <t>战略规划与实施</t>
  </si>
  <si>
    <t>2010405</t>
  </si>
  <si>
    <t>日常经济运行调节</t>
  </si>
  <si>
    <t>2010406</t>
  </si>
  <si>
    <t>社会事业发展规划</t>
  </si>
  <si>
    <t>2010407</t>
  </si>
  <si>
    <t>经济体制改革研究</t>
  </si>
  <si>
    <t>2010408</t>
  </si>
  <si>
    <t>物价管理</t>
  </si>
  <si>
    <t>2010499</t>
  </si>
  <si>
    <t>其他发展与改革事务支出</t>
  </si>
  <si>
    <t>2010503</t>
  </si>
  <si>
    <t>2010504</t>
  </si>
  <si>
    <t>信息事务</t>
  </si>
  <si>
    <t>2010507</t>
  </si>
  <si>
    <t>专项普查活动</t>
  </si>
  <si>
    <t>2010550</t>
  </si>
  <si>
    <t>2010599</t>
  </si>
  <si>
    <t>其他统计信息事务支出</t>
  </si>
  <si>
    <t>2010603</t>
  </si>
  <si>
    <t>2010606</t>
  </si>
  <si>
    <t>财政监察</t>
  </si>
  <si>
    <t>2010699</t>
  </si>
  <si>
    <t>其他财政事务支出</t>
  </si>
  <si>
    <t>2010701</t>
  </si>
  <si>
    <t>2010702</t>
  </si>
  <si>
    <t>2010703</t>
  </si>
  <si>
    <t>2010709</t>
  </si>
  <si>
    <t>2010750</t>
  </si>
  <si>
    <t>2010799</t>
  </si>
  <si>
    <t>其他税收事务支出</t>
  </si>
  <si>
    <t>2010802</t>
  </si>
  <si>
    <t>2010803</t>
  </si>
  <si>
    <t>2010805</t>
  </si>
  <si>
    <t>审计管理</t>
  </si>
  <si>
    <t>2010806</t>
  </si>
  <si>
    <t>2010850</t>
  </si>
  <si>
    <t>2010899</t>
  </si>
  <si>
    <t>其他审计事务支出</t>
  </si>
  <si>
    <t>20109</t>
  </si>
  <si>
    <t>【海关事务】</t>
  </si>
  <si>
    <t>2010901</t>
  </si>
  <si>
    <t>2010902</t>
  </si>
  <si>
    <t>2010903</t>
  </si>
  <si>
    <t>2010905</t>
  </si>
  <si>
    <t>缉私办案</t>
  </si>
  <si>
    <t>2010907</t>
  </si>
  <si>
    <t>口岸管理</t>
  </si>
  <si>
    <t>2010908</t>
  </si>
  <si>
    <t>2010909</t>
  </si>
  <si>
    <t>海关关务</t>
  </si>
  <si>
    <t>2010910</t>
  </si>
  <si>
    <t>关税征管</t>
  </si>
  <si>
    <t>2010911</t>
  </si>
  <si>
    <t>海关监管</t>
  </si>
  <si>
    <t>2010912</t>
  </si>
  <si>
    <t>检验检疫</t>
  </si>
  <si>
    <t>2010950</t>
  </si>
  <si>
    <t>2010999</t>
  </si>
  <si>
    <t>其他海关事务支出</t>
  </si>
  <si>
    <t>2011103</t>
  </si>
  <si>
    <t>2011150</t>
  </si>
  <si>
    <t>2011199</t>
  </si>
  <si>
    <t>其他纪检监察事务支出</t>
  </si>
  <si>
    <t>20113</t>
  </si>
  <si>
    <t>【商贸事务】</t>
  </si>
  <si>
    <t>2011301</t>
  </si>
  <si>
    <t>2011302</t>
  </si>
  <si>
    <t>2011303</t>
  </si>
  <si>
    <t>2011304</t>
  </si>
  <si>
    <t>对外贸易管理</t>
  </si>
  <si>
    <t>2011305</t>
  </si>
  <si>
    <t>国际经济合作</t>
  </si>
  <si>
    <t>2011306</t>
  </si>
  <si>
    <t>外资管理</t>
  </si>
  <si>
    <t>2011307</t>
  </si>
  <si>
    <t>国内贸易管理</t>
  </si>
  <si>
    <t>2011308</t>
  </si>
  <si>
    <t>招商引资</t>
  </si>
  <si>
    <t>2011350</t>
  </si>
  <si>
    <t>2011399</t>
  </si>
  <si>
    <t>其他商贸事务支出</t>
  </si>
  <si>
    <t>20114</t>
  </si>
  <si>
    <t>【知识产权事务】</t>
  </si>
  <si>
    <t>2011401</t>
  </si>
  <si>
    <t>2011402</t>
  </si>
  <si>
    <t>2011403</t>
  </si>
  <si>
    <t>2011404</t>
  </si>
  <si>
    <t>专利审批</t>
  </si>
  <si>
    <t>2011405</t>
  </si>
  <si>
    <t>知识产权战略和规划</t>
  </si>
  <si>
    <t>2011408</t>
  </si>
  <si>
    <t>国际合作与交流</t>
  </si>
  <si>
    <t>2011409</t>
  </si>
  <si>
    <t>知识产权宏观管理</t>
  </si>
  <si>
    <t>2011410</t>
  </si>
  <si>
    <t>商标管理</t>
  </si>
  <si>
    <t>2011411</t>
  </si>
  <si>
    <t>原产地地理标志管理</t>
  </si>
  <si>
    <t>2011450</t>
  </si>
  <si>
    <t>2011499</t>
  </si>
  <si>
    <t>其他知识产权事务支出</t>
  </si>
  <si>
    <t>20123</t>
  </si>
  <si>
    <t>【民族事务】</t>
  </si>
  <si>
    <t>2012301</t>
  </si>
  <si>
    <t>2012302</t>
  </si>
  <si>
    <t>2012303</t>
  </si>
  <si>
    <t>2012304</t>
  </si>
  <si>
    <t>民族工作专项</t>
  </si>
  <si>
    <t>2012350</t>
  </si>
  <si>
    <t>2012399</t>
  </si>
  <si>
    <t>其他民族事务支出</t>
  </si>
  <si>
    <t>20125</t>
  </si>
  <si>
    <t>【港澳台事务】</t>
  </si>
  <si>
    <t>2012501</t>
  </si>
  <si>
    <t>2012502</t>
  </si>
  <si>
    <t>2012503</t>
  </si>
  <si>
    <t>2012504</t>
  </si>
  <si>
    <t>港澳事务</t>
  </si>
  <si>
    <t>2012505</t>
  </si>
  <si>
    <t>台湾事务</t>
  </si>
  <si>
    <t>2012550</t>
  </si>
  <si>
    <t>2012599</t>
  </si>
  <si>
    <t>其他港澳台事务支出</t>
  </si>
  <si>
    <t>2012602</t>
  </si>
  <si>
    <t>2012603</t>
  </si>
  <si>
    <t>2012699</t>
  </si>
  <si>
    <t>其他档案事务支出</t>
  </si>
  <si>
    <t>2012803</t>
  </si>
  <si>
    <t>2012804</t>
  </si>
  <si>
    <t>2012850</t>
  </si>
  <si>
    <t>2012899</t>
  </si>
  <si>
    <t>其他民主党派及工商联事务支出</t>
  </si>
  <si>
    <t>2012903</t>
  </si>
  <si>
    <t>2012906</t>
  </si>
  <si>
    <t>工会事务</t>
  </si>
  <si>
    <t>2012999</t>
  </si>
  <si>
    <t>其他群众团体事务支出</t>
  </si>
  <si>
    <t>2013103</t>
  </si>
  <si>
    <t>2013105</t>
  </si>
  <si>
    <t>专项业务</t>
  </si>
  <si>
    <t>2013150</t>
  </si>
  <si>
    <t>2013199</t>
  </si>
  <si>
    <t>其他党委办公厅(室)及相关机构事务支出</t>
  </si>
  <si>
    <t>2013203</t>
  </si>
  <si>
    <t>2013299</t>
  </si>
  <si>
    <t>其他组织事务支出</t>
  </si>
  <si>
    <t>2013303</t>
  </si>
  <si>
    <t>2013350</t>
  </si>
  <si>
    <t>2013399</t>
  </si>
  <si>
    <t>其他宣传事务支出</t>
  </si>
  <si>
    <t>2013403</t>
  </si>
  <si>
    <t>2013450</t>
  </si>
  <si>
    <t>2013499</t>
  </si>
  <si>
    <t>其他统战事务支出</t>
  </si>
  <si>
    <t>20135</t>
  </si>
  <si>
    <t>【对外联络事务】</t>
  </si>
  <si>
    <t>2013501</t>
  </si>
  <si>
    <t>2013502</t>
  </si>
  <si>
    <t>2013503</t>
  </si>
  <si>
    <t>2013550</t>
  </si>
  <si>
    <t>2013599</t>
  </si>
  <si>
    <t>其他对外联络事务支出</t>
  </si>
  <si>
    <t>20136</t>
  </si>
  <si>
    <t>【其他共产党事务支出】</t>
  </si>
  <si>
    <t>2013601</t>
  </si>
  <si>
    <t>2013602</t>
  </si>
  <si>
    <t>2013603</t>
  </si>
  <si>
    <t>2013650</t>
  </si>
  <si>
    <t>2013699</t>
  </si>
  <si>
    <t>其他共产党事务支出</t>
  </si>
  <si>
    <t>2013702</t>
  </si>
  <si>
    <t>2013703</t>
  </si>
  <si>
    <t>2013750</t>
  </si>
  <si>
    <t>2013799</t>
  </si>
  <si>
    <t>其他网信事务支出</t>
  </si>
  <si>
    <t>2013802</t>
  </si>
  <si>
    <t>2013803</t>
  </si>
  <si>
    <t>2013808</t>
  </si>
  <si>
    <t>2013812</t>
  </si>
  <si>
    <t>药品事务</t>
  </si>
  <si>
    <t>2013813</t>
  </si>
  <si>
    <t>医疗器械事务</t>
  </si>
  <si>
    <t>2013814</t>
  </si>
  <si>
    <t>化妆品事务</t>
  </si>
  <si>
    <t>【社会工作事务】</t>
  </si>
  <si>
    <t xml:space="preserve">      一般行政管理事务</t>
  </si>
  <si>
    <t xml:space="preserve">      机关服务</t>
  </si>
  <si>
    <t xml:space="preserve">      专项业务</t>
  </si>
  <si>
    <t xml:space="preserve">      事业运行</t>
  </si>
  <si>
    <t xml:space="preserve">      其他社会工作事务支出</t>
  </si>
  <si>
    <t xml:space="preserve">      其他信访事务支出</t>
  </si>
  <si>
    <t>2019901</t>
  </si>
  <si>
    <t>国家赔偿费用支出</t>
  </si>
  <si>
    <t>202</t>
  </si>
  <si>
    <t>※外交支出※</t>
  </si>
  <si>
    <t>20201</t>
  </si>
  <si>
    <t>【外交管理事务】</t>
  </si>
  <si>
    <t>2020101</t>
  </si>
  <si>
    <t>2020102</t>
  </si>
  <si>
    <t>2020103</t>
  </si>
  <si>
    <t>2020104</t>
  </si>
  <si>
    <t>2020150</t>
  </si>
  <si>
    <t>2020199</t>
  </si>
  <si>
    <t>其他外交管理事务支出</t>
  </si>
  <si>
    <t>20202</t>
  </si>
  <si>
    <t>【驻外机构】</t>
  </si>
  <si>
    <t>2020201</t>
  </si>
  <si>
    <t>驻外使领馆(团、处)</t>
  </si>
  <si>
    <t>2020202</t>
  </si>
  <si>
    <t>其他驻外机构支出</t>
  </si>
  <si>
    <t>20203</t>
  </si>
  <si>
    <t>【对外援助】</t>
  </si>
  <si>
    <t>2020304</t>
  </si>
  <si>
    <t>援外优惠贷款贴息</t>
  </si>
  <si>
    <t>2020306</t>
  </si>
  <si>
    <t>对外援助</t>
  </si>
  <si>
    <t>20204</t>
  </si>
  <si>
    <t>【国际组织】</t>
  </si>
  <si>
    <t>2020401</t>
  </si>
  <si>
    <t>国际组织会费</t>
  </si>
  <si>
    <t>2020402</t>
  </si>
  <si>
    <t>国际组织捐赠</t>
  </si>
  <si>
    <t>2020403</t>
  </si>
  <si>
    <t>维和摊款</t>
  </si>
  <si>
    <t>2020404</t>
  </si>
  <si>
    <t>国际组织股金及基金</t>
  </si>
  <si>
    <t>2020499</t>
  </si>
  <si>
    <t>其他国际组织支出</t>
  </si>
  <si>
    <t>20205</t>
  </si>
  <si>
    <t>【对外合作与交流】</t>
  </si>
  <si>
    <t>2020503</t>
  </si>
  <si>
    <t>在华国际会议</t>
  </si>
  <si>
    <t>2020504</t>
  </si>
  <si>
    <t>国际交流活动</t>
  </si>
  <si>
    <t>2020505</t>
  </si>
  <si>
    <t>对外合作活动</t>
  </si>
  <si>
    <t>2020599</t>
  </si>
  <si>
    <t>其他对外合作与交流支出</t>
  </si>
  <si>
    <t>20206</t>
  </si>
  <si>
    <t>【对外宣传】</t>
  </si>
  <si>
    <t>2020601</t>
  </si>
  <si>
    <t>对外宣传</t>
  </si>
  <si>
    <t>20207</t>
  </si>
  <si>
    <t>【边界勘界联检】</t>
  </si>
  <si>
    <t>2020701</t>
  </si>
  <si>
    <t>边界勘界</t>
  </si>
  <si>
    <t>2020702</t>
  </si>
  <si>
    <t>边界联检</t>
  </si>
  <si>
    <t>2020703</t>
  </si>
  <si>
    <t>边界界桩维护</t>
  </si>
  <si>
    <t>2020799</t>
  </si>
  <si>
    <t>其他支出</t>
  </si>
  <si>
    <t>20208</t>
  </si>
  <si>
    <t>【国际发展合作】</t>
  </si>
  <si>
    <t>2020801</t>
  </si>
  <si>
    <t>2020802</t>
  </si>
  <si>
    <t>2020803</t>
  </si>
  <si>
    <t>2020850</t>
  </si>
  <si>
    <t>2020899</t>
  </si>
  <si>
    <t>其他国际发展合作支出</t>
  </si>
  <si>
    <t>20299</t>
  </si>
  <si>
    <t>【其他外交支出】</t>
  </si>
  <si>
    <t>2029999</t>
  </si>
  <si>
    <t>其他外交支出</t>
  </si>
  <si>
    <t>20301</t>
  </si>
  <si>
    <t>【现役部队】</t>
  </si>
  <si>
    <t>2030101</t>
  </si>
  <si>
    <t>现役部队</t>
  </si>
  <si>
    <t>预备役部队</t>
  </si>
  <si>
    <t>其他军费支出</t>
  </si>
  <si>
    <t>20304</t>
  </si>
  <si>
    <t>【国防科研事业】</t>
  </si>
  <si>
    <t>2030401</t>
  </si>
  <si>
    <t>国防科研事业</t>
  </si>
  <si>
    <t>20305</t>
  </si>
  <si>
    <t>【专项工程】</t>
  </si>
  <si>
    <t>2030501</t>
  </si>
  <si>
    <t>专项工程</t>
  </si>
  <si>
    <t>2030602</t>
  </si>
  <si>
    <t>经济动员</t>
  </si>
  <si>
    <t>2030603</t>
  </si>
  <si>
    <t>人民防空</t>
  </si>
  <si>
    <t>2030604</t>
  </si>
  <si>
    <t>交通战备</t>
  </si>
  <si>
    <t>2030607</t>
  </si>
  <si>
    <t>民兵</t>
  </si>
  <si>
    <t>2030608</t>
  </si>
  <si>
    <t>边海防</t>
  </si>
  <si>
    <t>2030699</t>
  </si>
  <si>
    <t>其他国防动员支出</t>
  </si>
  <si>
    <t>20399</t>
  </si>
  <si>
    <t>【其他国防支出】</t>
  </si>
  <si>
    <t>2039999</t>
  </si>
  <si>
    <t>其他国防支出</t>
  </si>
  <si>
    <t>2040199</t>
  </si>
  <si>
    <t>其他武装警察部队支出</t>
  </si>
  <si>
    <t>2040203</t>
  </si>
  <si>
    <t>2040219</t>
  </si>
  <si>
    <t>2040221</t>
  </si>
  <si>
    <t>特别业务</t>
  </si>
  <si>
    <t>2040222</t>
  </si>
  <si>
    <t>特勤业务</t>
  </si>
  <si>
    <t>2040223</t>
  </si>
  <si>
    <t>移民事务</t>
  </si>
  <si>
    <t>2040299</t>
  </si>
  <si>
    <t>其他公安支出</t>
  </si>
  <si>
    <t>20403</t>
  </si>
  <si>
    <t>【国家安全】</t>
  </si>
  <si>
    <t>2040301</t>
  </si>
  <si>
    <t>2040302</t>
  </si>
  <si>
    <t>2040303</t>
  </si>
  <si>
    <t>2040304</t>
  </si>
  <si>
    <t>安全业务</t>
  </si>
  <si>
    <t>2040350</t>
  </si>
  <si>
    <t>2040399</t>
  </si>
  <si>
    <t>其他国家安全支出</t>
  </si>
  <si>
    <t>20404</t>
  </si>
  <si>
    <t>【检察】</t>
  </si>
  <si>
    <t>2040401</t>
  </si>
  <si>
    <t>2040402</t>
  </si>
  <si>
    <t>2040403</t>
  </si>
  <si>
    <t>2040409</t>
  </si>
  <si>
    <t>“两房”建设</t>
  </si>
  <si>
    <t>2040410</t>
  </si>
  <si>
    <t>检察监督</t>
  </si>
  <si>
    <t>2040450</t>
  </si>
  <si>
    <t>2040499</t>
  </si>
  <si>
    <t>其他检察支出</t>
  </si>
  <si>
    <t>20405</t>
  </si>
  <si>
    <t>【法院】</t>
  </si>
  <si>
    <t>2040501</t>
  </si>
  <si>
    <t>2040502</t>
  </si>
  <si>
    <t>2040503</t>
  </si>
  <si>
    <t>2040504</t>
  </si>
  <si>
    <t>案件审判</t>
  </si>
  <si>
    <t>2040505</t>
  </si>
  <si>
    <t>案件执行</t>
  </si>
  <si>
    <t>2040506</t>
  </si>
  <si>
    <t>“两庭”建设</t>
  </si>
  <si>
    <t>2040550</t>
  </si>
  <si>
    <t>2040599</t>
  </si>
  <si>
    <t>其他法院支出</t>
  </si>
  <si>
    <t>2040603</t>
  </si>
  <si>
    <t>2040608</t>
  </si>
  <si>
    <t>国家统一法律职业资格考试</t>
  </si>
  <si>
    <t>2040613</t>
  </si>
  <si>
    <t>2040699</t>
  </si>
  <si>
    <t>其他司法支出</t>
  </si>
  <si>
    <t>20407</t>
  </si>
  <si>
    <t>【监狱】</t>
  </si>
  <si>
    <t>2040701</t>
  </si>
  <si>
    <t>2040702</t>
  </si>
  <si>
    <t>2040703</t>
  </si>
  <si>
    <t>2040704</t>
  </si>
  <si>
    <t>罪犯生活及医疗卫生</t>
  </si>
  <si>
    <t>2040705</t>
  </si>
  <si>
    <t>监狱业务及罪犯改造</t>
  </si>
  <si>
    <t>2040706</t>
  </si>
  <si>
    <t>狱政设施建设</t>
  </si>
  <si>
    <t>2040707</t>
  </si>
  <si>
    <t>2040750</t>
  </si>
  <si>
    <t>2040799</t>
  </si>
  <si>
    <t>其他监狱支出</t>
  </si>
  <si>
    <t>20408</t>
  </si>
  <si>
    <t>【强制隔离戒毒】</t>
  </si>
  <si>
    <t>2040801</t>
  </si>
  <si>
    <t>2040802</t>
  </si>
  <si>
    <t>2040803</t>
  </si>
  <si>
    <t>2040804</t>
  </si>
  <si>
    <t>强制隔离戒毒人员生活</t>
  </si>
  <si>
    <t>2040805</t>
  </si>
  <si>
    <t>强制隔离戒毒人员教育</t>
  </si>
  <si>
    <t>2040806</t>
  </si>
  <si>
    <t>所政设施建设</t>
  </si>
  <si>
    <t>2040807</t>
  </si>
  <si>
    <t>2040850</t>
  </si>
  <si>
    <t>2040899</t>
  </si>
  <si>
    <t>其他强制隔离戒毒支出</t>
  </si>
  <si>
    <t>20409</t>
  </si>
  <si>
    <t>【国家保密】</t>
  </si>
  <si>
    <t>2040901</t>
  </si>
  <si>
    <t>2040902</t>
  </si>
  <si>
    <t>2040903</t>
  </si>
  <si>
    <t>2040904</t>
  </si>
  <si>
    <t>保密技术</t>
  </si>
  <si>
    <t>2040905</t>
  </si>
  <si>
    <t>保密管理</t>
  </si>
  <si>
    <t>2040950</t>
  </si>
  <si>
    <t>2040999</t>
  </si>
  <si>
    <t>其他国家保密支出</t>
  </si>
  <si>
    <t>20410</t>
  </si>
  <si>
    <t>【缉私警察】</t>
  </si>
  <si>
    <t>2041001</t>
  </si>
  <si>
    <t>2041002</t>
  </si>
  <si>
    <t>2041006</t>
  </si>
  <si>
    <t>2041007</t>
  </si>
  <si>
    <t>缉私业务</t>
  </si>
  <si>
    <t>2041099</t>
  </si>
  <si>
    <t>其他缉私警察支出</t>
  </si>
  <si>
    <t>2050102</t>
  </si>
  <si>
    <t>2050103</t>
  </si>
  <si>
    <t>2050205</t>
  </si>
  <si>
    <t>高等教育</t>
  </si>
  <si>
    <t>2050301</t>
  </si>
  <si>
    <t>初等职业教育</t>
  </si>
  <si>
    <t>2050303</t>
  </si>
  <si>
    <t>技校教育</t>
  </si>
  <si>
    <t>2050305</t>
  </si>
  <si>
    <t>高等职业教育</t>
  </si>
  <si>
    <t>2050399</t>
  </si>
  <si>
    <t>其他职业教育支出</t>
  </si>
  <si>
    <t>20504</t>
  </si>
  <si>
    <t>【成人教育】</t>
  </si>
  <si>
    <t>2050401</t>
  </si>
  <si>
    <t>成人初等教育</t>
  </si>
  <si>
    <t>2050402</t>
  </si>
  <si>
    <t>成人中等教育</t>
  </si>
  <si>
    <t>2050403</t>
  </si>
  <si>
    <t>成人高等教育</t>
  </si>
  <si>
    <t>2050404</t>
  </si>
  <si>
    <t>成人广播电视教育</t>
  </si>
  <si>
    <t>2050499</t>
  </si>
  <si>
    <t>其他成人教育支出</t>
  </si>
  <si>
    <t>20505</t>
  </si>
  <si>
    <t>【广播电视教育】</t>
  </si>
  <si>
    <t>2050501</t>
  </si>
  <si>
    <t>广播电视学校</t>
  </si>
  <si>
    <t>2050502</t>
  </si>
  <si>
    <t>教育电视台</t>
  </si>
  <si>
    <t>2050599</t>
  </si>
  <si>
    <t>其他广播电视教育支出</t>
  </si>
  <si>
    <t>20506</t>
  </si>
  <si>
    <t>【留学教育】</t>
  </si>
  <si>
    <t>2050601</t>
  </si>
  <si>
    <t>出国留学教育</t>
  </si>
  <si>
    <t>2050602</t>
  </si>
  <si>
    <t>来华留学教育</t>
  </si>
  <si>
    <t>2050699</t>
  </si>
  <si>
    <t>其他留学教育支出</t>
  </si>
  <si>
    <t>2050702</t>
  </si>
  <si>
    <t>工读学校教育</t>
  </si>
  <si>
    <t>2050799</t>
  </si>
  <si>
    <t>其他特殊教育支出</t>
  </si>
  <si>
    <t>2050803</t>
  </si>
  <si>
    <t>培训支出</t>
  </si>
  <si>
    <t>2050804</t>
  </si>
  <si>
    <t>退役士兵能力提升</t>
  </si>
  <si>
    <t>2050899</t>
  </si>
  <si>
    <t>其他进修及培训</t>
  </si>
  <si>
    <t>20509</t>
  </si>
  <si>
    <t>【教育费附加安排的支出】</t>
  </si>
  <si>
    <t>2050901</t>
  </si>
  <si>
    <t>农村中小学校舍建设</t>
  </si>
  <si>
    <t>2050902</t>
  </si>
  <si>
    <t>农村中小学教学设施</t>
  </si>
  <si>
    <t>2050903</t>
  </si>
  <si>
    <t>城市中小学校舍建设</t>
  </si>
  <si>
    <t>2050904</t>
  </si>
  <si>
    <t>城市中小学教学设施</t>
  </si>
  <si>
    <t>2050905</t>
  </si>
  <si>
    <t>中等职业学校教学设施</t>
  </si>
  <si>
    <t>2050999</t>
  </si>
  <si>
    <t>其他教育费附加安排的支出</t>
  </si>
  <si>
    <t>20599</t>
  </si>
  <si>
    <t>【其他教育支出】</t>
  </si>
  <si>
    <t>2059999</t>
  </si>
  <si>
    <t>其他教育支出</t>
  </si>
  <si>
    <t>2060103</t>
  </si>
  <si>
    <t>2060201</t>
  </si>
  <si>
    <t>2060203</t>
  </si>
  <si>
    <t>自然科学基金</t>
  </si>
  <si>
    <t>2060204</t>
  </si>
  <si>
    <t>实验室及相关设施</t>
  </si>
  <si>
    <t>2060205</t>
  </si>
  <si>
    <t>重大科学工程</t>
  </si>
  <si>
    <t>2060206</t>
  </si>
  <si>
    <t>专项基础科研</t>
  </si>
  <si>
    <t>2060207</t>
  </si>
  <si>
    <t>专项技术基础</t>
  </si>
  <si>
    <t>2060208</t>
  </si>
  <si>
    <t>科技人才队伍建设</t>
  </si>
  <si>
    <t>20603</t>
  </si>
  <si>
    <t>【应用研究】</t>
  </si>
  <si>
    <t>2060301</t>
  </si>
  <si>
    <t>2060302</t>
  </si>
  <si>
    <t>社会公益研究</t>
  </si>
  <si>
    <t>2060303</t>
  </si>
  <si>
    <t>高技术研究</t>
  </si>
  <si>
    <t>2060304</t>
  </si>
  <si>
    <t>专项科研试制</t>
  </si>
  <si>
    <t>2060399</t>
  </si>
  <si>
    <t>其他应用研究支出</t>
  </si>
  <si>
    <t>2060401</t>
  </si>
  <si>
    <t>2060405</t>
  </si>
  <si>
    <t>共性技术研究与开发</t>
  </si>
  <si>
    <t>2060499</t>
  </si>
  <si>
    <t>其他技术研究与开发支出</t>
  </si>
  <si>
    <t>20605</t>
  </si>
  <si>
    <t>【科技条件与服务】</t>
  </si>
  <si>
    <t>2060501</t>
  </si>
  <si>
    <t>2060502</t>
  </si>
  <si>
    <t>技术创新服务体系</t>
  </si>
  <si>
    <t>2060503</t>
  </si>
  <si>
    <t>科技条件专项</t>
  </si>
  <si>
    <t>2060599</t>
  </si>
  <si>
    <t>其他科技条件与服务支出</t>
  </si>
  <si>
    <t>2060602</t>
  </si>
  <si>
    <t>社会科学研究</t>
  </si>
  <si>
    <t>2060603</t>
  </si>
  <si>
    <t>社科基金支出</t>
  </si>
  <si>
    <t>2060699</t>
  </si>
  <si>
    <t>其他社会科学支出</t>
  </si>
  <si>
    <t>2060703</t>
  </si>
  <si>
    <t>青少年科技活动</t>
  </si>
  <si>
    <t>2060704</t>
  </si>
  <si>
    <t>学术交流活动</t>
  </si>
  <si>
    <t>2060705</t>
  </si>
  <si>
    <t>科技馆站</t>
  </si>
  <si>
    <t>2060799</t>
  </si>
  <si>
    <t>其他科学技术普及支出</t>
  </si>
  <si>
    <t>20608</t>
  </si>
  <si>
    <t>【科技交流与合作】</t>
  </si>
  <si>
    <t>2060801</t>
  </si>
  <si>
    <t>国际交流与合作</t>
  </si>
  <si>
    <t>2060802</t>
  </si>
  <si>
    <t>重大科技合作项目</t>
  </si>
  <si>
    <t>2060899</t>
  </si>
  <si>
    <t>其他科技交流与合作支出</t>
  </si>
  <si>
    <t>20609</t>
  </si>
  <si>
    <t>【科技重大项目】</t>
  </si>
  <si>
    <t>2060901</t>
  </si>
  <si>
    <t>科技重大专项</t>
  </si>
  <si>
    <t>2060902</t>
  </si>
  <si>
    <t>重点研发计划</t>
  </si>
  <si>
    <t>2060999</t>
  </si>
  <si>
    <t>其他科技重大项目</t>
  </si>
  <si>
    <t>20699</t>
  </si>
  <si>
    <t>【其他科学技术支出】</t>
  </si>
  <si>
    <t>2069901</t>
  </si>
  <si>
    <t>科技奖励</t>
  </si>
  <si>
    <t>2069902</t>
  </si>
  <si>
    <t>核应急</t>
  </si>
  <si>
    <t>2069903</t>
  </si>
  <si>
    <t>转制科研机构</t>
  </si>
  <si>
    <t>2069999</t>
  </si>
  <si>
    <t>其他科学技术支出</t>
  </si>
  <si>
    <t>2070102</t>
  </si>
  <si>
    <t>2070103</t>
  </si>
  <si>
    <t>2070106</t>
  </si>
  <si>
    <t>艺术表演场所</t>
  </si>
  <si>
    <t>2070107</t>
  </si>
  <si>
    <t>艺术表演团体</t>
  </si>
  <si>
    <t>2070108</t>
  </si>
  <si>
    <t>文化活动</t>
  </si>
  <si>
    <t>2070110</t>
  </si>
  <si>
    <t>文化和旅游交流与合作</t>
  </si>
  <si>
    <t>2070112</t>
  </si>
  <si>
    <t>文化和旅游市场管理</t>
  </si>
  <si>
    <t>2070202</t>
  </si>
  <si>
    <t>2070203</t>
  </si>
  <si>
    <t>2070204</t>
  </si>
  <si>
    <t>文物保护</t>
  </si>
  <si>
    <t>2070206</t>
  </si>
  <si>
    <t>历史名城与古迹</t>
  </si>
  <si>
    <t>2070301</t>
  </si>
  <si>
    <t>2070302</t>
  </si>
  <si>
    <t>2070303</t>
  </si>
  <si>
    <t>2070305</t>
  </si>
  <si>
    <t>体育竞赛</t>
  </si>
  <si>
    <t>2070308</t>
  </si>
  <si>
    <t>群众体育</t>
  </si>
  <si>
    <t>2070309</t>
  </si>
  <si>
    <t>体育交流与合作</t>
  </si>
  <si>
    <t>2070399</t>
  </si>
  <si>
    <t>其他体育支出</t>
  </si>
  <si>
    <t>2070601</t>
  </si>
  <si>
    <t>2070602</t>
  </si>
  <si>
    <t>2070603</t>
  </si>
  <si>
    <t>2070604</t>
  </si>
  <si>
    <t>新闻通讯</t>
  </si>
  <si>
    <t>2070605</t>
  </si>
  <si>
    <t>出版发行</t>
  </si>
  <si>
    <t>2070606</t>
  </si>
  <si>
    <t>版权管理</t>
  </si>
  <si>
    <t>2070699</t>
  </si>
  <si>
    <t>其他新闻出版电影支出</t>
  </si>
  <si>
    <t>2070802</t>
  </si>
  <si>
    <t>2070803</t>
  </si>
  <si>
    <t>2070806</t>
  </si>
  <si>
    <t>监测监管</t>
  </si>
  <si>
    <t>2070807</t>
  </si>
  <si>
    <t>传输发射</t>
  </si>
  <si>
    <t>2070899</t>
  </si>
  <si>
    <t>其他广播电视支出</t>
  </si>
  <si>
    <t>2079902</t>
  </si>
  <si>
    <t>宣传文化发展专项支出</t>
  </si>
  <si>
    <t>2079903</t>
  </si>
  <si>
    <t>文化产业发展专项支出</t>
  </si>
  <si>
    <t>2080102</t>
  </si>
  <si>
    <t>2080103</t>
  </si>
  <si>
    <t>2080106</t>
  </si>
  <si>
    <t>就业管理事务</t>
  </si>
  <si>
    <t>2080110</t>
  </si>
  <si>
    <t>劳动关系和维权</t>
  </si>
  <si>
    <t>2080111</t>
  </si>
  <si>
    <t>公共就业服务和职业技能鉴定机构</t>
  </si>
  <si>
    <t>2080112</t>
  </si>
  <si>
    <t>劳动人事争议调解仲裁</t>
  </si>
  <si>
    <t>2080113</t>
  </si>
  <si>
    <t>政府特殊津贴</t>
  </si>
  <si>
    <t>2080114</t>
  </si>
  <si>
    <t>资助留学回国人员</t>
  </si>
  <si>
    <t>2080115</t>
  </si>
  <si>
    <t>博士后日常经费</t>
  </si>
  <si>
    <t>2080150</t>
  </si>
  <si>
    <t>2080203</t>
  </si>
  <si>
    <t>20804</t>
  </si>
  <si>
    <t>【补充全国社会保障基金】</t>
  </si>
  <si>
    <t>2080402</t>
  </si>
  <si>
    <t>用一般公共预算补充基金</t>
  </si>
  <si>
    <t>2080502</t>
  </si>
  <si>
    <t>事业单位离退休</t>
  </si>
  <si>
    <t>2080506</t>
  </si>
  <si>
    <t>机关事业单位职业年金缴费支出</t>
  </si>
  <si>
    <t>2080602</t>
  </si>
  <si>
    <t>厂办大集体改革补助</t>
  </si>
  <si>
    <t>2080699</t>
  </si>
  <si>
    <t>其他企业改革发展补助</t>
  </si>
  <si>
    <t>2080701</t>
  </si>
  <si>
    <t>就业创业服务补贴</t>
  </si>
  <si>
    <t>2080702</t>
  </si>
  <si>
    <t>职业培训补贴</t>
  </si>
  <si>
    <t>2080704</t>
  </si>
  <si>
    <t>社会保险补贴</t>
  </si>
  <si>
    <t>2080705</t>
  </si>
  <si>
    <t>公益性岗位补贴</t>
  </si>
  <si>
    <t>2080709</t>
  </si>
  <si>
    <t>职业技能鉴定补贴</t>
  </si>
  <si>
    <t>2080711</t>
  </si>
  <si>
    <t>就业见习补贴</t>
  </si>
  <si>
    <t>2080712</t>
  </si>
  <si>
    <t>高技能人才培养补助</t>
  </si>
  <si>
    <t>2080713</t>
  </si>
  <si>
    <t>促进创业补贴</t>
  </si>
  <si>
    <t>2080802</t>
  </si>
  <si>
    <t>伤残抚恤</t>
  </si>
  <si>
    <t>2080803</t>
  </si>
  <si>
    <t>在乡复员、退伍军人生活补助</t>
  </si>
  <si>
    <t>2080806</t>
  </si>
  <si>
    <t>农村籍退役士兵老年生活补助</t>
  </si>
  <si>
    <t>2080904</t>
  </si>
  <si>
    <t>退役士兵管理教育</t>
  </si>
  <si>
    <t>2080999</t>
  </si>
  <si>
    <t>其他退役安置支出</t>
  </si>
  <si>
    <t>2081003</t>
  </si>
  <si>
    <t>康复辅具</t>
  </si>
  <si>
    <t>2081103</t>
  </si>
  <si>
    <t>2081106</t>
  </si>
  <si>
    <t>残疾人体育</t>
  </si>
  <si>
    <t>2081603</t>
  </si>
  <si>
    <t>2081650</t>
  </si>
  <si>
    <t>2081699</t>
  </si>
  <si>
    <t>其他红十字事业支出</t>
  </si>
  <si>
    <t>2082101</t>
  </si>
  <si>
    <t>城市特困人员救助供养支出</t>
  </si>
  <si>
    <t>20824</t>
  </si>
  <si>
    <t>【补充道路交通事故社会救助基金】</t>
  </si>
  <si>
    <t>2082401</t>
  </si>
  <si>
    <t>交强险增值税补助基金支出</t>
  </si>
  <si>
    <t>2082402</t>
  </si>
  <si>
    <t>交强险罚款收入补助基金支出</t>
  </si>
  <si>
    <t>2082501</t>
  </si>
  <si>
    <t>其他城市生活救助</t>
  </si>
  <si>
    <t>2082601</t>
  </si>
  <si>
    <t>财政对企业职工基本养老保险基金的补助</t>
  </si>
  <si>
    <t>2082699</t>
  </si>
  <si>
    <t>财政对其他基本养老保险基金的补助</t>
  </si>
  <si>
    <t>20827</t>
  </si>
  <si>
    <t>【财政对其他社会保险基金的补助】</t>
  </si>
  <si>
    <t>2082701</t>
  </si>
  <si>
    <t>财政对失业保险基金的补助</t>
  </si>
  <si>
    <t>2082702</t>
  </si>
  <si>
    <t>财政对工伤保险基金的补助</t>
  </si>
  <si>
    <t>2082799</t>
  </si>
  <si>
    <t>其他财政对社会保险基金的补助</t>
  </si>
  <si>
    <t>2082802</t>
  </si>
  <si>
    <t>2082803</t>
  </si>
  <si>
    <t>2082804</t>
  </si>
  <si>
    <t>拥军优属</t>
  </si>
  <si>
    <t>2082805</t>
  </si>
  <si>
    <t>军供保障</t>
  </si>
  <si>
    <t>2082850</t>
  </si>
  <si>
    <t>2100102</t>
  </si>
  <si>
    <t>2100103</t>
  </si>
  <si>
    <t>2100203</t>
  </si>
  <si>
    <t>传染病医院</t>
  </si>
  <si>
    <t>2100204</t>
  </si>
  <si>
    <t>职业病防治医院</t>
  </si>
  <si>
    <t>2100206</t>
  </si>
  <si>
    <t>妇幼保健医院</t>
  </si>
  <si>
    <t>2100207</t>
  </si>
  <si>
    <t>儿童医院</t>
  </si>
  <si>
    <t>2100209</t>
  </si>
  <si>
    <t>福利医院</t>
  </si>
  <si>
    <t>2100210</t>
  </si>
  <si>
    <t>行业医院</t>
  </si>
  <si>
    <t>2100211</t>
  </si>
  <si>
    <t>处理医疗欠费</t>
  </si>
  <si>
    <t>优抚医院</t>
  </si>
  <si>
    <t>2100402</t>
  </si>
  <si>
    <t>卫生监督机构</t>
  </si>
  <si>
    <t>2100404</t>
  </si>
  <si>
    <t>精神卫生机构</t>
  </si>
  <si>
    <t>2100405</t>
  </si>
  <si>
    <t>应急救治机构</t>
  </si>
  <si>
    <t>2100406</t>
  </si>
  <si>
    <t>采供血机构</t>
  </si>
  <si>
    <t>2100407</t>
  </si>
  <si>
    <t>其他专业公共卫生机构</t>
  </si>
  <si>
    <t>2100716</t>
  </si>
  <si>
    <t>计划生育机构</t>
  </si>
  <si>
    <t>2100799</t>
  </si>
  <si>
    <t>其他计划生育事务支出</t>
  </si>
  <si>
    <t>2101201</t>
  </si>
  <si>
    <t>财政对职工基本医疗保险基金的补助</t>
  </si>
  <si>
    <t>2101299</t>
  </si>
  <si>
    <t>财政对其他基本医疗保险基金的补助</t>
  </si>
  <si>
    <t>2101302</t>
  </si>
  <si>
    <t>疾病应急救助</t>
  </si>
  <si>
    <t>2101499</t>
  </si>
  <si>
    <t>其他优抚对象医疗支出</t>
  </si>
  <si>
    <t>2101502</t>
  </si>
  <si>
    <t>2101503</t>
  </si>
  <si>
    <t>2101504</t>
  </si>
  <si>
    <t>2101505</t>
  </si>
  <si>
    <t>医疗保障政策管理</t>
  </si>
  <si>
    <t>2101550</t>
  </si>
  <si>
    <t xml:space="preserve">      其他中医药事务支出</t>
  </si>
  <si>
    <t>【疾病预防控制事务】</t>
  </si>
  <si>
    <t xml:space="preserve">      其他疾病预防控制事务支出</t>
  </si>
  <si>
    <t>21101</t>
  </si>
  <si>
    <t>【环境保护管理事务】</t>
  </si>
  <si>
    <t>2110101</t>
  </si>
  <si>
    <t>2110102</t>
  </si>
  <si>
    <t>2110103</t>
  </si>
  <si>
    <t>2110104</t>
  </si>
  <si>
    <t>生态环境保护宣传</t>
  </si>
  <si>
    <t>2110105</t>
  </si>
  <si>
    <t>环境保护法规、规划及标准</t>
  </si>
  <si>
    <t>2110106</t>
  </si>
  <si>
    <t>生态环境国际合作及履约</t>
  </si>
  <si>
    <t>2110107</t>
  </si>
  <si>
    <t>生态环境保护行政许可</t>
  </si>
  <si>
    <t>2110108</t>
  </si>
  <si>
    <t>应对气候变化管理事务</t>
  </si>
  <si>
    <t>2110199</t>
  </si>
  <si>
    <t>其他环境保护管理事务支出</t>
  </si>
  <si>
    <t>21102</t>
  </si>
  <si>
    <t>【环境监测与监察】</t>
  </si>
  <si>
    <t>2110203</t>
  </si>
  <si>
    <t>建设项目环评审查与监督</t>
  </si>
  <si>
    <t>2110204</t>
  </si>
  <si>
    <t>核与辐射安全监督</t>
  </si>
  <si>
    <t>2110299</t>
  </si>
  <si>
    <t>其他环境监测与监察支出</t>
  </si>
  <si>
    <t>21103</t>
  </si>
  <si>
    <t>【污染防治】</t>
  </si>
  <si>
    <t>2110301</t>
  </si>
  <si>
    <t>大气</t>
  </si>
  <si>
    <t>2110302</t>
  </si>
  <si>
    <t>水体</t>
  </si>
  <si>
    <t>2110303</t>
  </si>
  <si>
    <t>噪声</t>
  </si>
  <si>
    <t>2110304</t>
  </si>
  <si>
    <t>固体废弃物与化学品</t>
  </si>
  <si>
    <t>2110305</t>
  </si>
  <si>
    <t>放射源和放射性废物监管</t>
  </si>
  <si>
    <t>2110306</t>
  </si>
  <si>
    <t>辐射</t>
  </si>
  <si>
    <t>2110307</t>
  </si>
  <si>
    <t>土壤</t>
  </si>
  <si>
    <t>2110399</t>
  </si>
  <si>
    <t>其他污染防治支出</t>
  </si>
  <si>
    <t>2110401</t>
  </si>
  <si>
    <t>生态保护</t>
  </si>
  <si>
    <t>2110402</t>
  </si>
  <si>
    <t>农村环境保护</t>
  </si>
  <si>
    <t>2110404</t>
  </si>
  <si>
    <t>生物及物种资源保护</t>
  </si>
  <si>
    <t>草原生态修复治理</t>
  </si>
  <si>
    <t>自然保护地</t>
  </si>
  <si>
    <t>2110502</t>
  </si>
  <si>
    <t>社会保险补助</t>
  </si>
  <si>
    <t>2110503</t>
  </si>
  <si>
    <t>政策性社会性支出补助</t>
  </si>
  <si>
    <t>2110506</t>
  </si>
  <si>
    <t xml:space="preserve">天然林保护工程建设 </t>
  </si>
  <si>
    <t>2110599</t>
  </si>
  <si>
    <t>其他天然林保护支出</t>
  </si>
  <si>
    <t>21107</t>
  </si>
  <si>
    <t>【风沙荒漠治理】</t>
  </si>
  <si>
    <t>2110704</t>
  </si>
  <si>
    <t>京津风沙源治理工程建设</t>
  </si>
  <si>
    <t>2110799</t>
  </si>
  <si>
    <t>其他风沙荒漠治理支出</t>
  </si>
  <si>
    <t>21108</t>
  </si>
  <si>
    <t>【退牧还草】</t>
  </si>
  <si>
    <t>2110804</t>
  </si>
  <si>
    <t>退牧还草工程建设</t>
  </si>
  <si>
    <t>2110899</t>
  </si>
  <si>
    <t>其他退牧还草支出</t>
  </si>
  <si>
    <t>21109</t>
  </si>
  <si>
    <t>【已垦草原退耕还草】</t>
  </si>
  <si>
    <t>2110901</t>
  </si>
  <si>
    <t>已垦草原退耕还草</t>
  </si>
  <si>
    <t>21110</t>
  </si>
  <si>
    <t>【能源节约利用】</t>
  </si>
  <si>
    <t>2111001</t>
  </si>
  <si>
    <t>能源节约利用</t>
  </si>
  <si>
    <t>21111</t>
  </si>
  <si>
    <t>【污染减排】</t>
  </si>
  <si>
    <t>2111101</t>
  </si>
  <si>
    <t>生态环境监测与信息</t>
  </si>
  <si>
    <t>2111102</t>
  </si>
  <si>
    <t>生态环境执法监察</t>
  </si>
  <si>
    <t>2111103</t>
  </si>
  <si>
    <t>减排专项支出</t>
  </si>
  <si>
    <t>2111104</t>
  </si>
  <si>
    <t>清洁生产专项支出</t>
  </si>
  <si>
    <t>2111199</t>
  </si>
  <si>
    <t>其他污染减排支出</t>
  </si>
  <si>
    <t>21112</t>
  </si>
  <si>
    <t>【可再生能源】</t>
  </si>
  <si>
    <t>2111201</t>
  </si>
  <si>
    <t>可再生能源</t>
  </si>
  <si>
    <t>21113</t>
  </si>
  <si>
    <t>【循环经济】</t>
  </si>
  <si>
    <t>2111301</t>
  </si>
  <si>
    <t>循环经济</t>
  </si>
  <si>
    <t>21114</t>
  </si>
  <si>
    <t>【能源管理事务】</t>
  </si>
  <si>
    <t>2111401</t>
  </si>
  <si>
    <t>2111402</t>
  </si>
  <si>
    <t>2111403</t>
  </si>
  <si>
    <t>2111406</t>
  </si>
  <si>
    <t>能源科技装备</t>
  </si>
  <si>
    <t>2111407</t>
  </si>
  <si>
    <t>能源行业管理</t>
  </si>
  <si>
    <t>2111408</t>
  </si>
  <si>
    <t>能源管理</t>
  </si>
  <si>
    <t>2111411</t>
  </si>
  <si>
    <t>2111413</t>
  </si>
  <si>
    <t>农村电网建设</t>
  </si>
  <si>
    <t>2111450</t>
  </si>
  <si>
    <t>2111499</t>
  </si>
  <si>
    <t>其他能源管理事务支出</t>
  </si>
  <si>
    <t>21199</t>
  </si>
  <si>
    <t>【其他节能环保支出】</t>
  </si>
  <si>
    <t>2119999</t>
  </si>
  <si>
    <t>其他节能环保支出</t>
  </si>
  <si>
    <t>2120103</t>
  </si>
  <si>
    <t>2120107</t>
  </si>
  <si>
    <t>市政公用行业市场监管</t>
  </si>
  <si>
    <t>2120110</t>
  </si>
  <si>
    <t>执业资格注册、资质审查</t>
  </si>
  <si>
    <t>21202</t>
  </si>
  <si>
    <t>【城乡社区规划与管理】</t>
  </si>
  <si>
    <t>2120201</t>
  </si>
  <si>
    <t>城乡社区规划与管理</t>
  </si>
  <si>
    <t>2120303</t>
  </si>
  <si>
    <t>小城镇基础设施建设</t>
  </si>
  <si>
    <t>21206</t>
  </si>
  <si>
    <t>【建设市场管理与监督】</t>
  </si>
  <si>
    <t>2120601</t>
  </si>
  <si>
    <t>建设市场管理与监督</t>
  </si>
  <si>
    <t>2130102</t>
  </si>
  <si>
    <t>2130103</t>
  </si>
  <si>
    <t>2130105</t>
  </si>
  <si>
    <t>农垦运行</t>
  </si>
  <si>
    <t>2130106</t>
  </si>
  <si>
    <t>科技转化与推广服务</t>
  </si>
  <si>
    <t>2130109</t>
  </si>
  <si>
    <t>农产品质量安全</t>
  </si>
  <si>
    <t>2130110</t>
  </si>
  <si>
    <t>执法监管</t>
  </si>
  <si>
    <t>2130112</t>
  </si>
  <si>
    <t>行业业务管理</t>
  </si>
  <si>
    <t>2130114</t>
  </si>
  <si>
    <t>对外交流与合作</t>
  </si>
  <si>
    <t>2130119</t>
  </si>
  <si>
    <t>防灾救灾</t>
  </si>
  <si>
    <t>2130125</t>
  </si>
  <si>
    <t>农产品加工与促销</t>
  </si>
  <si>
    <t>2130135</t>
  </si>
  <si>
    <t>农业资源保护修复与利用</t>
  </si>
  <si>
    <t>2130142</t>
  </si>
  <si>
    <t>农村道路建设</t>
  </si>
  <si>
    <t>2130148</t>
  </si>
  <si>
    <t>渔业发展</t>
  </si>
  <si>
    <t>2130152</t>
  </si>
  <si>
    <t>对高校毕业生到基层任职补助</t>
  </si>
  <si>
    <t>2130199</t>
  </si>
  <si>
    <t>其他农业农村支出</t>
  </si>
  <si>
    <t>2130202</t>
  </si>
  <si>
    <t>2130203</t>
  </si>
  <si>
    <t>2130205</t>
  </si>
  <si>
    <t>森林资源培育</t>
  </si>
  <si>
    <t>2130206</t>
  </si>
  <si>
    <t>技术推广与转化</t>
  </si>
  <si>
    <t>2130211</t>
  </si>
  <si>
    <t>动植物保护</t>
  </si>
  <si>
    <t>2130217</t>
  </si>
  <si>
    <t>防沙治沙</t>
  </si>
  <si>
    <t>2130220</t>
  </si>
  <si>
    <t>对外合作与交流</t>
  </si>
  <si>
    <t>2130221</t>
  </si>
  <si>
    <t>产业化管理</t>
  </si>
  <si>
    <t>2130223</t>
  </si>
  <si>
    <t>信息管理</t>
  </si>
  <si>
    <t>2130226</t>
  </si>
  <si>
    <t>林区公共支出</t>
  </si>
  <si>
    <t>2130227</t>
  </si>
  <si>
    <t>贷款贴息</t>
  </si>
  <si>
    <t>2130236</t>
  </si>
  <si>
    <t>草原管理</t>
  </si>
  <si>
    <t>2130237</t>
  </si>
  <si>
    <t>2130299</t>
  </si>
  <si>
    <t>其他林业和草原支出</t>
  </si>
  <si>
    <t>2130302</t>
  </si>
  <si>
    <t>2130303</t>
  </si>
  <si>
    <t>2130307</t>
  </si>
  <si>
    <t>长江黄河等流域管理</t>
  </si>
  <si>
    <t>2130308</t>
  </si>
  <si>
    <t>水利前期工作</t>
  </si>
  <si>
    <t>2130309</t>
  </si>
  <si>
    <t>水利执法监督</t>
  </si>
  <si>
    <t>2130310</t>
  </si>
  <si>
    <t>水土保持</t>
  </si>
  <si>
    <t>2130311</t>
  </si>
  <si>
    <t>水资源节约管理与保护</t>
  </si>
  <si>
    <t>2130312</t>
  </si>
  <si>
    <t>水质监测</t>
  </si>
  <si>
    <t>2130315</t>
  </si>
  <si>
    <t>抗旱</t>
  </si>
  <si>
    <t>2130317</t>
  </si>
  <si>
    <t>水利技术推广</t>
  </si>
  <si>
    <t>2130318</t>
  </si>
  <si>
    <t>国际河流治理与管理</t>
  </si>
  <si>
    <t>2130319</t>
  </si>
  <si>
    <t>江河湖库水系综合整治</t>
  </si>
  <si>
    <t>2130322</t>
  </si>
  <si>
    <t>水利安全监督</t>
  </si>
  <si>
    <t>2130333</t>
  </si>
  <si>
    <t>2130334</t>
  </si>
  <si>
    <t>水利建设征地及移民支出</t>
  </si>
  <si>
    <t>2130335</t>
  </si>
  <si>
    <t>农村供水</t>
  </si>
  <si>
    <t>2130336</t>
  </si>
  <si>
    <t>南水北调工程建设</t>
  </si>
  <si>
    <t>2130337</t>
  </si>
  <si>
    <t>南水北调工程管理</t>
  </si>
  <si>
    <t>2130502</t>
  </si>
  <si>
    <t>2130503</t>
  </si>
  <si>
    <t>2130505</t>
  </si>
  <si>
    <t>生产发展</t>
  </si>
  <si>
    <t>2130506</t>
  </si>
  <si>
    <t>社会发展</t>
  </si>
  <si>
    <t>2130507</t>
  </si>
  <si>
    <t>贷款奖补和贴息</t>
  </si>
  <si>
    <t>2130508</t>
  </si>
  <si>
    <t>“三西”农业建设专项补助</t>
  </si>
  <si>
    <t>2130599</t>
  </si>
  <si>
    <t>其他巩固脱贫攻坚成果衔接乡村振兴支出</t>
  </si>
  <si>
    <t>2130704</t>
  </si>
  <si>
    <t>国有农场办社会职能改革补助</t>
  </si>
  <si>
    <t>2130799</t>
  </si>
  <si>
    <t>其他农村综合改革支出</t>
  </si>
  <si>
    <t>2130901</t>
  </si>
  <si>
    <t>棉花目标价格补贴</t>
  </si>
  <si>
    <t>21399</t>
  </si>
  <si>
    <t>【其他农林水支出】</t>
  </si>
  <si>
    <t>2139901</t>
  </si>
  <si>
    <t>化解其他公益性乡村债务支出</t>
  </si>
  <si>
    <t>2139999</t>
  </si>
  <si>
    <t>其他农林水支出</t>
  </si>
  <si>
    <t>2140102</t>
  </si>
  <si>
    <t>2140103</t>
  </si>
  <si>
    <t>2140104</t>
  </si>
  <si>
    <t>公路建设</t>
  </si>
  <si>
    <t>2140109</t>
  </si>
  <si>
    <t>交通运输信息化建设</t>
  </si>
  <si>
    <t>2140114</t>
  </si>
  <si>
    <t>公路和运输技术标准化建设</t>
  </si>
  <si>
    <t>2140122</t>
  </si>
  <si>
    <t>港口设施</t>
  </si>
  <si>
    <t>2140123</t>
  </si>
  <si>
    <t>航道维护</t>
  </si>
  <si>
    <t>2140127</t>
  </si>
  <si>
    <t>船舶检验</t>
  </si>
  <si>
    <t>2140128</t>
  </si>
  <si>
    <t>救助打捞</t>
  </si>
  <si>
    <t>2140129</t>
  </si>
  <si>
    <t>内河运输</t>
  </si>
  <si>
    <t>2140130</t>
  </si>
  <si>
    <t>远洋运输</t>
  </si>
  <si>
    <t>2140131</t>
  </si>
  <si>
    <t>海事管理</t>
  </si>
  <si>
    <t>2140133</t>
  </si>
  <si>
    <t>航标事业发展支出</t>
  </si>
  <si>
    <t>2140138</t>
  </si>
  <si>
    <t>口岸建设</t>
  </si>
  <si>
    <t>2140199</t>
  </si>
  <si>
    <t>其他公路水路运输支出</t>
  </si>
  <si>
    <t>21402</t>
  </si>
  <si>
    <t>【铁路运输】</t>
  </si>
  <si>
    <t>2140201</t>
  </si>
  <si>
    <t>2140202</t>
  </si>
  <si>
    <t>2140203</t>
  </si>
  <si>
    <t>2140204</t>
  </si>
  <si>
    <t>铁路路网建设</t>
  </si>
  <si>
    <t>2140205</t>
  </si>
  <si>
    <t>铁路还贷专项</t>
  </si>
  <si>
    <t>2140206</t>
  </si>
  <si>
    <t>铁路安全</t>
  </si>
  <si>
    <t>2140207</t>
  </si>
  <si>
    <t>铁路专项运输</t>
  </si>
  <si>
    <t>2140208</t>
  </si>
  <si>
    <t>行业监管</t>
  </si>
  <si>
    <t>2140299</t>
  </si>
  <si>
    <t>其他铁路运输支出</t>
  </si>
  <si>
    <t>21403</t>
  </si>
  <si>
    <t>【民用航空运输】</t>
  </si>
  <si>
    <t>2140301</t>
  </si>
  <si>
    <t>2140302</t>
  </si>
  <si>
    <t>2140303</t>
  </si>
  <si>
    <t>2140304</t>
  </si>
  <si>
    <t>机场建设</t>
  </si>
  <si>
    <t>2140305</t>
  </si>
  <si>
    <t>空管系统建设</t>
  </si>
  <si>
    <t>2140306</t>
  </si>
  <si>
    <t>民航还贷专项支出</t>
  </si>
  <si>
    <t>2140307</t>
  </si>
  <si>
    <t>民用航空安全</t>
  </si>
  <si>
    <t>2140308</t>
  </si>
  <si>
    <t>民航专项运输</t>
  </si>
  <si>
    <t>2140399</t>
  </si>
  <si>
    <t>其他民用航空运输支出</t>
  </si>
  <si>
    <t>21405</t>
  </si>
  <si>
    <t>【邮政业支出】</t>
  </si>
  <si>
    <t>2140501</t>
  </si>
  <si>
    <t>2140502</t>
  </si>
  <si>
    <t>2140503</t>
  </si>
  <si>
    <t>2140504</t>
  </si>
  <si>
    <t>2140505</t>
  </si>
  <si>
    <t>邮政普遍服务与特殊服务</t>
  </si>
  <si>
    <t>2140599</t>
  </si>
  <si>
    <t>其他邮政业支出</t>
  </si>
  <si>
    <t>215</t>
  </si>
  <si>
    <t>※资源勘探工业信息等支出※</t>
  </si>
  <si>
    <t>21501</t>
  </si>
  <si>
    <t>【资源勘探开发】</t>
  </si>
  <si>
    <t>2150101</t>
  </si>
  <si>
    <t>2150102</t>
  </si>
  <si>
    <t>2150103</t>
  </si>
  <si>
    <t>2150104</t>
  </si>
  <si>
    <t>煤炭勘探开采和洗选</t>
  </si>
  <si>
    <t>2150105</t>
  </si>
  <si>
    <t>石油和天然气勘探开采</t>
  </si>
  <si>
    <t>2150106</t>
  </si>
  <si>
    <t>黑色金属矿勘探和采选</t>
  </si>
  <si>
    <t>2150107</t>
  </si>
  <si>
    <t>有色金属矿勘探和采选</t>
  </si>
  <si>
    <t>2150108</t>
  </si>
  <si>
    <t>非金属矿勘探和采选</t>
  </si>
  <si>
    <t>2150199</t>
  </si>
  <si>
    <t>其他资源勘探业支出</t>
  </si>
  <si>
    <t>21502</t>
  </si>
  <si>
    <t>【制造业】</t>
  </si>
  <si>
    <t>2150201</t>
  </si>
  <si>
    <t>2150202</t>
  </si>
  <si>
    <t>2150203</t>
  </si>
  <si>
    <t>2150204</t>
  </si>
  <si>
    <t>纺织业</t>
  </si>
  <si>
    <t>2150205</t>
  </si>
  <si>
    <t>医药制造业</t>
  </si>
  <si>
    <t>2150206</t>
  </si>
  <si>
    <t>非金属矿物制品业</t>
  </si>
  <si>
    <t>2150207</t>
  </si>
  <si>
    <t>通信设备、计算机及其他电子设备制造业</t>
  </si>
  <si>
    <t>2150208</t>
  </si>
  <si>
    <t>交通运输设备制造业</t>
  </si>
  <si>
    <t>2150209</t>
  </si>
  <si>
    <t>电气机械及器材制造业</t>
  </si>
  <si>
    <t>2150210</t>
  </si>
  <si>
    <t>工艺品及其他制造业</t>
  </si>
  <si>
    <t>2150212</t>
  </si>
  <si>
    <t>石油加工、炼焦及核燃料加工业</t>
  </si>
  <si>
    <t>2150213</t>
  </si>
  <si>
    <t>化学原料及化学制品制造业</t>
  </si>
  <si>
    <t>2150214</t>
  </si>
  <si>
    <t>黑色金属冶炼及压延加工业</t>
  </si>
  <si>
    <t>2150215</t>
  </si>
  <si>
    <t>有色金属冶炼及压延加工业</t>
  </si>
  <si>
    <t>2150299</t>
  </si>
  <si>
    <t>其他制造业支出</t>
  </si>
  <si>
    <t>21503</t>
  </si>
  <si>
    <t>【建筑业】</t>
  </si>
  <si>
    <t>2150301</t>
  </si>
  <si>
    <t>2150302</t>
  </si>
  <si>
    <t>2150303</t>
  </si>
  <si>
    <t>2150399</t>
  </si>
  <si>
    <t>其他建筑业支出</t>
  </si>
  <si>
    <t>21505</t>
  </si>
  <si>
    <t>【工业和信息产业监管】</t>
  </si>
  <si>
    <t>2150501</t>
  </si>
  <si>
    <t>2150502</t>
  </si>
  <si>
    <t>2150503</t>
  </si>
  <si>
    <t>2150505</t>
  </si>
  <si>
    <t>战备应急</t>
  </si>
  <si>
    <t>2150507</t>
  </si>
  <si>
    <t>专用通信</t>
  </si>
  <si>
    <t>2150508</t>
  </si>
  <si>
    <t>无线电及信息通信监管</t>
  </si>
  <si>
    <t>2150516</t>
  </si>
  <si>
    <t>工程建设及运行维护</t>
  </si>
  <si>
    <t>2150517</t>
  </si>
  <si>
    <t>产业发展</t>
  </si>
  <si>
    <t>2150550</t>
  </si>
  <si>
    <t>2150599</t>
  </si>
  <si>
    <t>其他工业和信息产业监管支出</t>
  </si>
  <si>
    <t>21507</t>
  </si>
  <si>
    <t>【国有资产监管】</t>
  </si>
  <si>
    <t>2150701</t>
  </si>
  <si>
    <t>2150702</t>
  </si>
  <si>
    <t>2150703</t>
  </si>
  <si>
    <t>2150704</t>
  </si>
  <si>
    <t>国有企业监事会专项</t>
  </si>
  <si>
    <t>2150705</t>
  </si>
  <si>
    <t>中央企业专项管理</t>
  </si>
  <si>
    <t>2150799</t>
  </si>
  <si>
    <t>其他国有资产监管支出</t>
  </si>
  <si>
    <t>21508</t>
  </si>
  <si>
    <t>【支持中小企业发展和管理支出】</t>
  </si>
  <si>
    <t>2150801</t>
  </si>
  <si>
    <t>2150802</t>
  </si>
  <si>
    <t>2150803</t>
  </si>
  <si>
    <t>2150804</t>
  </si>
  <si>
    <t>科技型中小企业技术创新基金</t>
  </si>
  <si>
    <t>2150805</t>
  </si>
  <si>
    <t>中小企业发展专项</t>
  </si>
  <si>
    <t>2150806</t>
  </si>
  <si>
    <t>减免房租补贴</t>
  </si>
  <si>
    <t>2150899</t>
  </si>
  <si>
    <t>其他支持中小企业发展和管理支出</t>
  </si>
  <si>
    <t>21599</t>
  </si>
  <si>
    <t>【其他资源勘探工业信息等支出】</t>
  </si>
  <si>
    <t>2159901</t>
  </si>
  <si>
    <t>黄金事务</t>
  </si>
  <si>
    <t>2159904</t>
  </si>
  <si>
    <t>技术改造支出</t>
  </si>
  <si>
    <t>2159905</t>
  </si>
  <si>
    <t>中药材扶持资金支出</t>
  </si>
  <si>
    <t>2159906</t>
  </si>
  <si>
    <t>重点产业振兴和技术改造项目贷款贴息</t>
  </si>
  <si>
    <t>2159999</t>
  </si>
  <si>
    <t>其他资源勘探工业信息等支出</t>
  </si>
  <si>
    <t>2160202</t>
  </si>
  <si>
    <t>2160203</t>
  </si>
  <si>
    <t>2160216</t>
  </si>
  <si>
    <t>食品流通安全补贴</t>
  </si>
  <si>
    <t>2160217</t>
  </si>
  <si>
    <t>市场监测及信息管理</t>
  </si>
  <si>
    <t>2160218</t>
  </si>
  <si>
    <t>民贸企业补贴</t>
  </si>
  <si>
    <t>2160219</t>
  </si>
  <si>
    <t>民贸民品贷款贴息</t>
  </si>
  <si>
    <t>21606</t>
  </si>
  <si>
    <t>【涉外发展服务支出】</t>
  </si>
  <si>
    <t>2160601</t>
  </si>
  <si>
    <t>2160602</t>
  </si>
  <si>
    <t>2160603</t>
  </si>
  <si>
    <t>2160607</t>
  </si>
  <si>
    <t>外商投资环境建设补助资金</t>
  </si>
  <si>
    <t>2160699</t>
  </si>
  <si>
    <t>其他涉外发展服务支出</t>
  </si>
  <si>
    <t>21699</t>
  </si>
  <si>
    <t>【其他商业服务业等支出】</t>
  </si>
  <si>
    <t>2169901</t>
  </si>
  <si>
    <t>服务业基础设施建设</t>
  </si>
  <si>
    <t>2169999</t>
  </si>
  <si>
    <t>其他商业服务业等支出</t>
  </si>
  <si>
    <t>2170101</t>
  </si>
  <si>
    <t>2170103</t>
  </si>
  <si>
    <t>2170104</t>
  </si>
  <si>
    <t>安全防卫</t>
  </si>
  <si>
    <t>2170150</t>
  </si>
  <si>
    <t>2170199</t>
  </si>
  <si>
    <t>金融部门其他行政支出</t>
  </si>
  <si>
    <t>21702</t>
  </si>
  <si>
    <t>【金融部门监管支出】</t>
  </si>
  <si>
    <t>2170201</t>
  </si>
  <si>
    <t>货币发行</t>
  </si>
  <si>
    <t>2170202</t>
  </si>
  <si>
    <t>金融服务</t>
  </si>
  <si>
    <t>2170203</t>
  </si>
  <si>
    <t>反假币</t>
  </si>
  <si>
    <t>2170204</t>
  </si>
  <si>
    <t>重点金融机构监管</t>
  </si>
  <si>
    <t>2170205</t>
  </si>
  <si>
    <t>金融稽查与案件处理</t>
  </si>
  <si>
    <t>2170206</t>
  </si>
  <si>
    <t>金融行业电子化建设</t>
  </si>
  <si>
    <t>2170207</t>
  </si>
  <si>
    <t>从业人员资格考试</t>
  </si>
  <si>
    <t>2170208</t>
  </si>
  <si>
    <t>反洗钱</t>
  </si>
  <si>
    <t>2170299</t>
  </si>
  <si>
    <t>金融部门其他监管支出</t>
  </si>
  <si>
    <t>21703</t>
  </si>
  <si>
    <t>【金融发展支出】</t>
  </si>
  <si>
    <t>2170301</t>
  </si>
  <si>
    <t>政策性银行亏损补贴</t>
  </si>
  <si>
    <t>2170302</t>
  </si>
  <si>
    <t>利息费用补贴支出</t>
  </si>
  <si>
    <t>2170303</t>
  </si>
  <si>
    <t>补充资本金</t>
  </si>
  <si>
    <t>2170304</t>
  </si>
  <si>
    <t>风险基金补助</t>
  </si>
  <si>
    <t>2170399</t>
  </si>
  <si>
    <t>其他金融发展支出</t>
  </si>
  <si>
    <t>21704</t>
  </si>
  <si>
    <t>【金融调控支出】</t>
  </si>
  <si>
    <t>2170401</t>
  </si>
  <si>
    <t>中央银行亏损补贴</t>
  </si>
  <si>
    <t>2170499</t>
  </si>
  <si>
    <t>其他金融调控支出</t>
  </si>
  <si>
    <t>21799</t>
  </si>
  <si>
    <t>【其他金融支出】</t>
  </si>
  <si>
    <t>2179902</t>
  </si>
  <si>
    <t>重点企业贷款贴息</t>
  </si>
  <si>
    <t>2179999</t>
  </si>
  <si>
    <t>其他金融支出</t>
  </si>
  <si>
    <t>219</t>
  </si>
  <si>
    <t>※援助其他地区支出※</t>
  </si>
  <si>
    <t>21901</t>
  </si>
  <si>
    <t>一般公共服务</t>
  </si>
  <si>
    <t>21902</t>
  </si>
  <si>
    <t>教育</t>
  </si>
  <si>
    <t>21903</t>
  </si>
  <si>
    <t>文化旅游体育与传媒</t>
  </si>
  <si>
    <t>21904</t>
  </si>
  <si>
    <t>卫生健康</t>
  </si>
  <si>
    <t>21905</t>
  </si>
  <si>
    <t>节能环保</t>
  </si>
  <si>
    <t>21906</t>
  </si>
  <si>
    <t>农业农村</t>
  </si>
  <si>
    <t>21907</t>
  </si>
  <si>
    <t>交通运输</t>
  </si>
  <si>
    <t>21908</t>
  </si>
  <si>
    <t>住房保障</t>
  </si>
  <si>
    <t>21999</t>
  </si>
  <si>
    <t>2200102</t>
  </si>
  <si>
    <t>2200103</t>
  </si>
  <si>
    <t>2200104</t>
  </si>
  <si>
    <t>自然资源规划及管理</t>
  </si>
  <si>
    <t>2200106</t>
  </si>
  <si>
    <t>自然资源利用与保护</t>
  </si>
  <si>
    <t>2200107</t>
  </si>
  <si>
    <t>自然资源社会公益服务</t>
  </si>
  <si>
    <t>2200108</t>
  </si>
  <si>
    <t>自然资源行业业务管理</t>
  </si>
  <si>
    <t>2200109</t>
  </si>
  <si>
    <t>自然资源调查与确权登记</t>
  </si>
  <si>
    <t>2200112</t>
  </si>
  <si>
    <t>土地资源储备支出</t>
  </si>
  <si>
    <t>2200113</t>
  </si>
  <si>
    <t>地质矿产资源与环境调查</t>
  </si>
  <si>
    <t>2200114</t>
  </si>
  <si>
    <t>地质勘查与矿产资源管理</t>
  </si>
  <si>
    <t>2200115</t>
  </si>
  <si>
    <t>地质转产项目财政贴息</t>
  </si>
  <si>
    <t>2200116</t>
  </si>
  <si>
    <t>国外风险勘查</t>
  </si>
  <si>
    <t>2200119</t>
  </si>
  <si>
    <t>地质勘查基金(周转金)支出</t>
  </si>
  <si>
    <t>海域与海岛管理</t>
  </si>
  <si>
    <t>自然资源国际合作与海洋权益维护</t>
  </si>
  <si>
    <t>自然资源卫星</t>
  </si>
  <si>
    <t>极地考察</t>
  </si>
  <si>
    <t>深海调查与资源开发</t>
  </si>
  <si>
    <t>海港航标维护</t>
  </si>
  <si>
    <t>海水淡化</t>
  </si>
  <si>
    <t>无居民海岛使用金支出</t>
  </si>
  <si>
    <t>海洋战略规划与预警监测</t>
  </si>
  <si>
    <t>基础测绘与地理信息监管</t>
  </si>
  <si>
    <t>2200501</t>
  </si>
  <si>
    <t>2200502</t>
  </si>
  <si>
    <t>2200503</t>
  </si>
  <si>
    <t>2200506</t>
  </si>
  <si>
    <t>气象探测</t>
  </si>
  <si>
    <t>2200507</t>
  </si>
  <si>
    <t>气象信息传输及管理</t>
  </si>
  <si>
    <t>2200508</t>
  </si>
  <si>
    <t>气象预报预测</t>
  </si>
  <si>
    <t>2200509</t>
  </si>
  <si>
    <t>气象服务</t>
  </si>
  <si>
    <t>2200511</t>
  </si>
  <si>
    <t>气象基础设施建设与维修</t>
  </si>
  <si>
    <t>2200512</t>
  </si>
  <si>
    <t>气象卫星</t>
  </si>
  <si>
    <t>2200513</t>
  </si>
  <si>
    <t>气象法规与标准</t>
  </si>
  <si>
    <t>2200514</t>
  </si>
  <si>
    <t>气象资金审计稽查</t>
  </si>
  <si>
    <t>2200599</t>
  </si>
  <si>
    <t>其他气象事务支出</t>
  </si>
  <si>
    <t>22099</t>
  </si>
  <si>
    <t>【其他自然资源海洋气象等支出】</t>
  </si>
  <si>
    <t>2209999</t>
  </si>
  <si>
    <t>其他自然资源海洋气象等支出</t>
  </si>
  <si>
    <t>2210101</t>
  </si>
  <si>
    <t>廉租住房</t>
  </si>
  <si>
    <t>2210102</t>
  </si>
  <si>
    <t>沉陷区治理</t>
  </si>
  <si>
    <t>2210103</t>
  </si>
  <si>
    <t>棚户区改造</t>
  </si>
  <si>
    <t>2210104</t>
  </si>
  <si>
    <t>少数民族地区游牧民定居工程</t>
  </si>
  <si>
    <t>2210106</t>
  </si>
  <si>
    <t>公共租赁住房</t>
  </si>
  <si>
    <t>2210107</t>
  </si>
  <si>
    <t>保障性住房租金补贴</t>
  </si>
  <si>
    <t>2210109</t>
  </si>
  <si>
    <t>住房租赁市场发展</t>
  </si>
  <si>
    <t>2210199</t>
  </si>
  <si>
    <t>其他保障性安居工程支出</t>
  </si>
  <si>
    <t>2210202</t>
  </si>
  <si>
    <t>提租补贴</t>
  </si>
  <si>
    <t>2210203</t>
  </si>
  <si>
    <t>购房补贴</t>
  </si>
  <si>
    <t>2210301</t>
  </si>
  <si>
    <t>公有住房建设和维修改造支出</t>
  </si>
  <si>
    <t>2210302</t>
  </si>
  <si>
    <t>住房公积金管理</t>
  </si>
  <si>
    <t>2220101</t>
  </si>
  <si>
    <t>2220102</t>
  </si>
  <si>
    <t>2220103</t>
  </si>
  <si>
    <t>2220104</t>
  </si>
  <si>
    <t>财务和审计支出</t>
  </si>
  <si>
    <t>2220105</t>
  </si>
  <si>
    <t>信息统计</t>
  </si>
  <si>
    <t>2220107</t>
  </si>
  <si>
    <t>国家粮油差价补贴</t>
  </si>
  <si>
    <t>2220113</t>
  </si>
  <si>
    <t>粮食财务挂账消化款</t>
  </si>
  <si>
    <t>2220114</t>
  </si>
  <si>
    <t>处理陈化粮补贴</t>
  </si>
  <si>
    <t>2220118</t>
  </si>
  <si>
    <t>粮油市场调控专项资金</t>
  </si>
  <si>
    <t>2220119</t>
  </si>
  <si>
    <t>设施建设</t>
  </si>
  <si>
    <t>2220120</t>
  </si>
  <si>
    <t>设施安全</t>
  </si>
  <si>
    <t>2220121</t>
  </si>
  <si>
    <t>物资保管保养</t>
  </si>
  <si>
    <t>2220150</t>
  </si>
  <si>
    <t>2220199</t>
  </si>
  <si>
    <t>其他粮油物资事务支出</t>
  </si>
  <si>
    <t>22203</t>
  </si>
  <si>
    <t>【能源储备】</t>
  </si>
  <si>
    <t>2220301</t>
  </si>
  <si>
    <t>石油储备</t>
  </si>
  <si>
    <t>2220303</t>
  </si>
  <si>
    <t>天然铀储备</t>
  </si>
  <si>
    <t>2220304</t>
  </si>
  <si>
    <t>煤炭储备</t>
  </si>
  <si>
    <t>2220305</t>
  </si>
  <si>
    <t>成品油储备</t>
  </si>
  <si>
    <t>天然气储备</t>
  </si>
  <si>
    <t>2220399</t>
  </si>
  <si>
    <t>其他能源储备支出</t>
  </si>
  <si>
    <t>22204</t>
  </si>
  <si>
    <t>【粮油储备】</t>
  </si>
  <si>
    <t>2220401</t>
  </si>
  <si>
    <t>储备粮油补贴</t>
  </si>
  <si>
    <t>2220402</t>
  </si>
  <si>
    <t>储备粮油差价补贴</t>
  </si>
  <si>
    <t>2220403</t>
  </si>
  <si>
    <t>储备粮(油)库建设</t>
  </si>
  <si>
    <t>2220404</t>
  </si>
  <si>
    <t>最低收购价政策支出</t>
  </si>
  <si>
    <t>2220499</t>
  </si>
  <si>
    <t>其他粮油储备支出</t>
  </si>
  <si>
    <t>22205</t>
  </si>
  <si>
    <t>【重要商品储备】</t>
  </si>
  <si>
    <t>2220501</t>
  </si>
  <si>
    <t>棉花储备</t>
  </si>
  <si>
    <t>2220502</t>
  </si>
  <si>
    <t>食糖储备</t>
  </si>
  <si>
    <t>2220503</t>
  </si>
  <si>
    <t>肉类储备</t>
  </si>
  <si>
    <t>2220504</t>
  </si>
  <si>
    <t>化肥储备</t>
  </si>
  <si>
    <t>2220505</t>
  </si>
  <si>
    <t>农药储备</t>
  </si>
  <si>
    <t>2220506</t>
  </si>
  <si>
    <t>边销茶储备</t>
  </si>
  <si>
    <t>2220507</t>
  </si>
  <si>
    <t>羊毛储备</t>
  </si>
  <si>
    <t>2220508</t>
  </si>
  <si>
    <t>医药储备</t>
  </si>
  <si>
    <t>2220509</t>
  </si>
  <si>
    <t>食盐储备</t>
  </si>
  <si>
    <t>2220510</t>
  </si>
  <si>
    <t>战略物资储备</t>
  </si>
  <si>
    <t>2220511</t>
  </si>
  <si>
    <t>应急物资储备</t>
  </si>
  <si>
    <t>2220599</t>
  </si>
  <si>
    <t>其他重要商品储备支出</t>
  </si>
  <si>
    <t>2240102</t>
  </si>
  <si>
    <t>2240103</t>
  </si>
  <si>
    <t>2240104</t>
  </si>
  <si>
    <t>灾害风险防治</t>
  </si>
  <si>
    <t>2240105</t>
  </si>
  <si>
    <t>国务院安委会专项</t>
  </si>
  <si>
    <t>2240199</t>
  </si>
  <si>
    <t>其他应急管理支出</t>
  </si>
  <si>
    <t>2240201</t>
  </si>
  <si>
    <t>2240202</t>
  </si>
  <si>
    <t>2240203</t>
  </si>
  <si>
    <t>2240250</t>
  </si>
  <si>
    <t>2240299</t>
  </si>
  <si>
    <t>其他消防救援事务支出</t>
  </si>
  <si>
    <t>22404</t>
  </si>
  <si>
    <t>【煤矿安全】</t>
  </si>
  <si>
    <t>2240401</t>
  </si>
  <si>
    <t>2240402</t>
  </si>
  <si>
    <t>2240403</t>
  </si>
  <si>
    <t>2240404</t>
  </si>
  <si>
    <t>矿山安全监察事务</t>
  </si>
  <si>
    <t>2240405</t>
  </si>
  <si>
    <t>矿山应急救援事务</t>
  </si>
  <si>
    <t>2240450</t>
  </si>
  <si>
    <t>2240499</t>
  </si>
  <si>
    <t>其他矿山安全支出</t>
  </si>
  <si>
    <t>22405</t>
  </si>
  <si>
    <t>【地震事务】</t>
  </si>
  <si>
    <t>2240501</t>
  </si>
  <si>
    <t>2240502</t>
  </si>
  <si>
    <t>2240503</t>
  </si>
  <si>
    <t>2240504</t>
  </si>
  <si>
    <t>地震监测</t>
  </si>
  <si>
    <t>2240505</t>
  </si>
  <si>
    <t>地震预测预报</t>
  </si>
  <si>
    <t>2240506</t>
  </si>
  <si>
    <t>地震灾害预防</t>
  </si>
  <si>
    <t>2240507</t>
  </si>
  <si>
    <t>地震应急救援</t>
  </si>
  <si>
    <t>2240508</t>
  </si>
  <si>
    <t>地震环境探察</t>
  </si>
  <si>
    <t>2240509</t>
  </si>
  <si>
    <t>防震减灾信息管理</t>
  </si>
  <si>
    <t>2240510</t>
  </si>
  <si>
    <t>防震减灾基础管理</t>
  </si>
  <si>
    <t>2240550</t>
  </si>
  <si>
    <t xml:space="preserve">地震事业机构 </t>
  </si>
  <si>
    <t>2240599</t>
  </si>
  <si>
    <t>其他地震事务支出</t>
  </si>
  <si>
    <t>22406</t>
  </si>
  <si>
    <t>【自然灾害防治】</t>
  </si>
  <si>
    <t>2240601</t>
  </si>
  <si>
    <t>地质灾害防治</t>
  </si>
  <si>
    <t>2240602</t>
  </si>
  <si>
    <t>森林草原防灾减灾</t>
  </si>
  <si>
    <t>2240699</t>
  </si>
  <si>
    <t>其他自然灾害防治支出</t>
  </si>
  <si>
    <t>22407</t>
  </si>
  <si>
    <t>【自然灾害救灾及恢复重建支出】</t>
  </si>
  <si>
    <t>2240703</t>
  </si>
  <si>
    <t>自然灾害救灾补助</t>
  </si>
  <si>
    <t>2240704</t>
  </si>
  <si>
    <t>自然灾害灾后重建补助</t>
  </si>
  <si>
    <t>2240799</t>
  </si>
  <si>
    <t>其他自然灾害救灾及恢复重建支出</t>
  </si>
  <si>
    <t>22499</t>
  </si>
  <si>
    <t>【其他灾害防治及应急管理支出】</t>
  </si>
  <si>
    <t>2249999</t>
  </si>
  <si>
    <t>其他灾害防治及应急管理支出</t>
  </si>
  <si>
    <t>2299999</t>
  </si>
  <si>
    <t>23201</t>
  </si>
  <si>
    <t>【中央政府国内债务付息支出】</t>
  </si>
  <si>
    <t>中央政府国内债务付息支出</t>
  </si>
  <si>
    <t>23202</t>
  </si>
  <si>
    <t>【中央政府国外债务付息支出】</t>
  </si>
  <si>
    <t>中央政府境外发行主权债券付息支出</t>
  </si>
  <si>
    <t>中央政府向外国政府借款付息支出</t>
  </si>
  <si>
    <t>中央政府向国际金融组织借款付息支出</t>
  </si>
  <si>
    <t>中央政府其他国外借款付息支出</t>
  </si>
  <si>
    <t>2320302</t>
  </si>
  <si>
    <t>地方政府向外国政府借款付息支出</t>
  </si>
  <si>
    <t>2320399</t>
  </si>
  <si>
    <t>地方政府其他一般债务付息支出</t>
  </si>
  <si>
    <t>233</t>
  </si>
  <si>
    <t>※债务发行费用支出※</t>
  </si>
  <si>
    <t>23301</t>
  </si>
  <si>
    <t>【中央政府国内债务发行费用支出】</t>
  </si>
  <si>
    <t>中央政府国内债务发行费用支出</t>
  </si>
  <si>
    <t>23302</t>
  </si>
  <si>
    <t>【中央政府国外债务发行费用支出】</t>
  </si>
  <si>
    <t>中央政府国外债务发行费用支出</t>
  </si>
  <si>
    <t>23303</t>
  </si>
  <si>
    <t>【地方政府一般债务发行费用支出】</t>
  </si>
  <si>
    <t>地方政府一般债务发行费用支出</t>
  </si>
  <si>
    <t>附表5</t>
  </si>
  <si>
    <t>耒阳市2024年一般公共预算基本支出明细表</t>
  </si>
  <si>
    <t>政府经济科目分类</t>
  </si>
  <si>
    <t>金额</t>
  </si>
  <si>
    <t>501</t>
  </si>
  <si>
    <t>机关工资福利支出</t>
  </si>
  <si>
    <t>50101</t>
  </si>
  <si>
    <t>工资奖金津补贴</t>
  </si>
  <si>
    <t>50102</t>
  </si>
  <si>
    <t>社会保障缴费</t>
  </si>
  <si>
    <t>50103</t>
  </si>
  <si>
    <t>50199</t>
  </si>
  <si>
    <t>其他工资福利支出</t>
  </si>
  <si>
    <t>502</t>
  </si>
  <si>
    <t>机关商品和服务支出</t>
  </si>
  <si>
    <t>50201</t>
  </si>
  <si>
    <t>办公经费</t>
  </si>
  <si>
    <t>50202</t>
  </si>
  <si>
    <t>会议费</t>
  </si>
  <si>
    <t>50203</t>
  </si>
  <si>
    <t>培训费</t>
  </si>
  <si>
    <t>50204</t>
  </si>
  <si>
    <t>专用材料购置费</t>
  </si>
  <si>
    <t>50205</t>
  </si>
  <si>
    <t>委托业务费</t>
  </si>
  <si>
    <t>50206</t>
  </si>
  <si>
    <t>公务接待费</t>
  </si>
  <si>
    <t>50208</t>
  </si>
  <si>
    <t>公务用车运行维护费</t>
  </si>
  <si>
    <t>50209</t>
  </si>
  <si>
    <t>维修（护）费</t>
  </si>
  <si>
    <t xml:space="preserve">50299 </t>
  </si>
  <si>
    <t>其他商品和服务支出</t>
  </si>
  <si>
    <t>503</t>
  </si>
  <si>
    <t>机关资本性支出</t>
  </si>
  <si>
    <t>50306</t>
  </si>
  <si>
    <t>设备购置</t>
  </si>
  <si>
    <t>505</t>
  </si>
  <si>
    <t>对事业单位经常性补助</t>
  </si>
  <si>
    <t>50501</t>
  </si>
  <si>
    <t>工资福利支出</t>
  </si>
  <si>
    <t>50502</t>
  </si>
  <si>
    <t>商品和服务支出</t>
  </si>
  <si>
    <t>50599</t>
  </si>
  <si>
    <t>对其他事业单位的补助</t>
  </si>
  <si>
    <t>509</t>
  </si>
  <si>
    <t>对个人和家庭补助</t>
  </si>
  <si>
    <t>50901</t>
  </si>
  <si>
    <t>社会福利和救助</t>
  </si>
  <si>
    <t>50902</t>
  </si>
  <si>
    <t>助学金</t>
  </si>
  <si>
    <t>50903</t>
  </si>
  <si>
    <t>个人农业生产补贴</t>
  </si>
  <si>
    <t>50905</t>
  </si>
  <si>
    <t>离退休费</t>
  </si>
  <si>
    <t>50999</t>
  </si>
  <si>
    <t>其他对个人和家庭的补助</t>
  </si>
  <si>
    <t>附表6</t>
  </si>
  <si>
    <t>耒阳市2024年一般公共预算对下税收返还和转移支付预算分项目表</t>
  </si>
  <si>
    <r>
      <rPr>
        <b/>
        <sz val="11"/>
        <color rgb="FF000000"/>
        <rFont val="宋体"/>
        <charset val="134"/>
      </rPr>
      <t>上级补助收入</t>
    </r>
  </si>
  <si>
    <r>
      <rPr>
        <b/>
        <sz val="11"/>
        <color rgb="FF000000"/>
        <rFont val="宋体"/>
        <charset val="134"/>
      </rPr>
      <t>（一）返还性收入</t>
    </r>
  </si>
  <si>
    <r>
      <rPr>
        <sz val="11"/>
        <color rgb="FF000000"/>
        <rFont val="宋体"/>
        <charset val="134"/>
      </rPr>
      <t>1、所得税基数返还收入</t>
    </r>
  </si>
  <si>
    <r>
      <rPr>
        <sz val="11"/>
        <color rgb="FF000000"/>
        <rFont val="宋体"/>
        <charset val="134"/>
      </rPr>
      <t>2、成品油税费改革税收返还收入</t>
    </r>
  </si>
  <si>
    <r>
      <rPr>
        <sz val="11"/>
        <color rgb="FF000000"/>
        <rFont val="宋体"/>
        <charset val="134"/>
      </rPr>
      <t>3、增值税税收返还收入</t>
    </r>
  </si>
  <si>
    <r>
      <rPr>
        <sz val="11"/>
        <color rgb="FF000000"/>
        <rFont val="宋体"/>
        <charset val="134"/>
      </rPr>
      <t>4、消费税税收返还收入</t>
    </r>
  </si>
  <si>
    <r>
      <rPr>
        <sz val="11"/>
        <color rgb="FF000000"/>
        <rFont val="宋体"/>
        <charset val="134"/>
      </rPr>
      <t>5、增值税“五五分享”税收返还收入</t>
    </r>
  </si>
  <si>
    <r>
      <rPr>
        <sz val="11"/>
        <color rgb="FF000000"/>
        <rFont val="宋体"/>
        <charset val="134"/>
      </rPr>
      <t>6、其他返还性收入</t>
    </r>
  </si>
  <si>
    <r>
      <rPr>
        <b/>
        <sz val="11"/>
        <color rgb="FF000000"/>
        <rFont val="宋体"/>
        <charset val="134"/>
      </rPr>
      <t>（二）一般性转移支付收入</t>
    </r>
  </si>
  <si>
    <r>
      <rPr>
        <sz val="11"/>
        <color rgb="FF000000"/>
        <rFont val="宋体"/>
        <charset val="134"/>
      </rPr>
      <t>1、体制补助收入</t>
    </r>
  </si>
  <si>
    <r>
      <rPr>
        <sz val="11"/>
        <color rgb="FF000000"/>
        <rFont val="宋体"/>
        <charset val="134"/>
      </rPr>
      <t>2、均衡性转移支付收入</t>
    </r>
  </si>
  <si>
    <r>
      <rPr>
        <sz val="11"/>
        <color rgb="FF000000"/>
        <rFont val="宋体"/>
        <charset val="134"/>
      </rPr>
      <t>3、县级基本财力保障机制奖补资金收入</t>
    </r>
  </si>
  <si>
    <r>
      <rPr>
        <sz val="11"/>
        <color rgb="FF000000"/>
        <rFont val="宋体"/>
        <charset val="134"/>
      </rPr>
      <t>4、结算补助收入</t>
    </r>
  </si>
  <si>
    <r>
      <rPr>
        <sz val="11"/>
        <color rgb="FF000000"/>
        <rFont val="宋体"/>
        <charset val="134"/>
      </rPr>
      <t>5、资源枯竭型城市转移支付补助收入</t>
    </r>
  </si>
  <si>
    <r>
      <rPr>
        <sz val="11"/>
        <color rgb="FF000000"/>
        <rFont val="宋体"/>
        <charset val="134"/>
      </rPr>
      <t>6、企业事业单位划转补助收入</t>
    </r>
  </si>
  <si>
    <r>
      <rPr>
        <sz val="11"/>
        <color rgb="FF000000"/>
        <rFont val="宋体"/>
        <charset val="134"/>
      </rPr>
      <t>7、产粮（油）大县奖励资金收入</t>
    </r>
  </si>
  <si>
    <r>
      <rPr>
        <sz val="11"/>
        <color rgb="FF000000"/>
        <rFont val="宋体"/>
        <charset val="134"/>
      </rPr>
      <t>8、重点生态功能区转移支付收入</t>
    </r>
  </si>
  <si>
    <r>
      <rPr>
        <sz val="11"/>
        <color rgb="FF000000"/>
        <rFont val="宋体"/>
        <charset val="134"/>
      </rPr>
      <t>9、固定数额补助收入</t>
    </r>
  </si>
  <si>
    <r>
      <rPr>
        <sz val="11"/>
        <color rgb="FF000000"/>
        <rFont val="宋体"/>
        <charset val="134"/>
      </rPr>
      <t>10、革命老区转移支付收入</t>
    </r>
  </si>
  <si>
    <r>
      <rPr>
        <sz val="11"/>
        <color rgb="FF000000"/>
        <rFont val="宋体"/>
        <charset val="134"/>
      </rPr>
      <t>11、民族地区转移支付收入</t>
    </r>
  </si>
  <si>
    <r>
      <rPr>
        <sz val="11"/>
        <color rgb="FF000000"/>
        <rFont val="宋体"/>
        <charset val="134"/>
      </rPr>
      <t>12、边境地区转移支付收入</t>
    </r>
  </si>
  <si>
    <r>
      <rPr>
        <sz val="11"/>
        <color rgb="FF000000"/>
        <rFont val="宋体"/>
        <charset val="134"/>
      </rPr>
      <t>13、贫困地区转移支付收入</t>
    </r>
  </si>
  <si>
    <r>
      <rPr>
        <sz val="11"/>
        <color rgb="FF000000"/>
        <rFont val="宋体"/>
        <charset val="134"/>
      </rPr>
      <t>14、一般公共服务共同财政事权转移支付收入</t>
    </r>
  </si>
  <si>
    <r>
      <rPr>
        <sz val="11"/>
        <color rgb="FF000000"/>
        <rFont val="宋体"/>
        <charset val="134"/>
      </rPr>
      <t>15、外交共同财政事权转移支付收入</t>
    </r>
  </si>
  <si>
    <r>
      <rPr>
        <sz val="11"/>
        <color rgb="FF000000"/>
        <rFont val="宋体"/>
        <charset val="134"/>
      </rPr>
      <t>16、国防共同财政事权转移支付收入</t>
    </r>
  </si>
  <si>
    <r>
      <rPr>
        <sz val="11"/>
        <color rgb="FF000000"/>
        <rFont val="宋体"/>
        <charset val="134"/>
      </rPr>
      <t>17、公共安全共同财政事权转移支付收入</t>
    </r>
  </si>
  <si>
    <r>
      <rPr>
        <sz val="11"/>
        <color rgb="FF000000"/>
        <rFont val="宋体"/>
        <charset val="134"/>
      </rPr>
      <t>18、教育共同财政事权转移支付收入</t>
    </r>
  </si>
  <si>
    <r>
      <rPr>
        <sz val="11"/>
        <color rgb="FF000000"/>
        <rFont val="宋体"/>
        <charset val="134"/>
      </rPr>
      <t>19、科学技术共同财政事权转移支付收入</t>
    </r>
  </si>
  <si>
    <r>
      <rPr>
        <sz val="11"/>
        <color rgb="FF000000"/>
        <rFont val="宋体"/>
        <charset val="134"/>
      </rPr>
      <t>20、文化旅游体育与传媒共同财政事权转移支付收入</t>
    </r>
  </si>
  <si>
    <r>
      <rPr>
        <sz val="11"/>
        <color rgb="FF000000"/>
        <rFont val="宋体"/>
        <charset val="134"/>
      </rPr>
      <t>21、社会保障和就业共同财政事权转移支付收入</t>
    </r>
  </si>
  <si>
    <r>
      <rPr>
        <sz val="11"/>
        <color rgb="FF000000"/>
        <rFont val="宋体"/>
        <charset val="134"/>
      </rPr>
      <t>22、卫生健康共同财政事权转移支付收入</t>
    </r>
  </si>
  <si>
    <r>
      <rPr>
        <sz val="11"/>
        <color rgb="FF000000"/>
        <rFont val="宋体"/>
        <charset val="134"/>
      </rPr>
      <t>23、节能环保共同财政事权转移支付收入</t>
    </r>
  </si>
  <si>
    <r>
      <rPr>
        <sz val="11"/>
        <color rgb="FF000000"/>
        <rFont val="宋体"/>
        <charset val="134"/>
      </rPr>
      <t>24、城乡社区共同财政事权转移支付收入</t>
    </r>
  </si>
  <si>
    <r>
      <rPr>
        <sz val="11"/>
        <color rgb="FF000000"/>
        <rFont val="宋体"/>
        <charset val="134"/>
      </rPr>
      <t>25、农林水共同财政事权转移支付收入</t>
    </r>
  </si>
  <si>
    <r>
      <rPr>
        <sz val="11"/>
        <color rgb="FF000000"/>
        <rFont val="宋体"/>
        <charset val="134"/>
      </rPr>
      <t>26、交通运输共同财政事权转移支付收入</t>
    </r>
  </si>
  <si>
    <r>
      <rPr>
        <sz val="11"/>
        <color rgb="FF000000"/>
        <rFont val="宋体"/>
        <charset val="134"/>
      </rPr>
      <t>27、资源勘探信息等共同财政事权转移支付收入</t>
    </r>
  </si>
  <si>
    <r>
      <rPr>
        <sz val="11"/>
        <color rgb="FF000000"/>
        <rFont val="宋体"/>
        <charset val="134"/>
      </rPr>
      <t>28、商业服务业等共同财政事权转移支付收入</t>
    </r>
  </si>
  <si>
    <r>
      <rPr>
        <sz val="11"/>
        <color rgb="FF000000"/>
        <rFont val="宋体"/>
        <charset val="134"/>
      </rPr>
      <t>29、金融共同财政事权转移支付收入</t>
    </r>
  </si>
  <si>
    <r>
      <rPr>
        <sz val="11"/>
        <color rgb="FF000000"/>
        <rFont val="宋体"/>
        <charset val="134"/>
      </rPr>
      <t>30、自然资源海洋气象等共同财政事权转移支付收入</t>
    </r>
  </si>
  <si>
    <r>
      <rPr>
        <sz val="11"/>
        <color rgb="FF000000"/>
        <rFont val="宋体"/>
        <charset val="134"/>
      </rPr>
      <t>31、住房保障共同财政事权转移支付收入</t>
    </r>
  </si>
  <si>
    <r>
      <rPr>
        <sz val="11"/>
        <color rgb="FF000000"/>
        <rFont val="宋体"/>
        <charset val="134"/>
      </rPr>
      <t>32、粮油物资储备共同财政事权转移支付收入</t>
    </r>
  </si>
  <si>
    <r>
      <rPr>
        <sz val="11"/>
        <color rgb="FF000000"/>
        <rFont val="宋体"/>
        <charset val="134"/>
      </rPr>
      <t>33、灾害防治及应急管理共同财政事权转移支付收入</t>
    </r>
  </si>
  <si>
    <r>
      <rPr>
        <sz val="11"/>
        <color rgb="FF000000"/>
        <rFont val="宋体"/>
        <charset val="134"/>
      </rPr>
      <t>34、其他共同财政事权转移支付收入</t>
    </r>
  </si>
  <si>
    <r>
      <rPr>
        <sz val="11"/>
        <color rgb="FF000000"/>
        <rFont val="宋体"/>
        <charset val="134"/>
      </rPr>
      <t>35、其他一般性转移支付收入</t>
    </r>
  </si>
  <si>
    <r>
      <rPr>
        <b/>
        <sz val="11"/>
        <color rgb="FF000000"/>
        <rFont val="宋体"/>
        <charset val="134"/>
      </rPr>
      <t>（三）专项转移支付收入</t>
    </r>
  </si>
  <si>
    <r>
      <rPr>
        <sz val="11"/>
        <color rgb="FF000000"/>
        <rFont val="宋体"/>
        <charset val="134"/>
      </rPr>
      <t>1、对下级下达专项转移支付</t>
    </r>
  </si>
  <si>
    <t>注：耒阳市属于县级，2024年无一般公共预算对下税收返还和转移支付</t>
  </si>
  <si>
    <r>
      <rPr>
        <b/>
        <sz val="12"/>
        <color rgb="FF000000"/>
        <rFont val="楷体"/>
        <charset val="134"/>
      </rPr>
      <t>预算项目</t>
    </r>
  </si>
  <si>
    <t>附表7</t>
  </si>
  <si>
    <t>耒阳市2024年一般公共预算对下税收返还和一般性转移支付预算分地区表</t>
  </si>
  <si>
    <t>地区</t>
  </si>
  <si>
    <t>小计</t>
  </si>
  <si>
    <t>税收返还</t>
  </si>
  <si>
    <t>一般性转移支付</t>
  </si>
  <si>
    <t>专项转移支付</t>
  </si>
  <si>
    <t>注：耒阳市属于县级，2024年无一般公共预算对下税收返还和转移支付预算项目。</t>
  </si>
  <si>
    <t>附表8</t>
  </si>
  <si>
    <t>耒阳市2024年税收返还和转移支付表</t>
  </si>
  <si>
    <t>24年草案数</t>
  </si>
  <si>
    <t>附件9</t>
  </si>
  <si>
    <t>耒阳市地方政府一般债务限额和余额情况表</t>
  </si>
  <si>
    <t>单位：亿元</t>
  </si>
  <si>
    <t>项  目</t>
  </si>
  <si>
    <t>2023年债务限额</t>
  </si>
  <si>
    <t>2023年债务余额</t>
  </si>
  <si>
    <t xml:space="preserve">   1、一般债务</t>
  </si>
  <si>
    <t>附表10</t>
  </si>
  <si>
    <t>耒阳市2024年政府性基金预算收入表</t>
  </si>
  <si>
    <t>收入名称</t>
  </si>
  <si>
    <t>23年完成情况</t>
  </si>
  <si>
    <t>上年
完成数</t>
  </si>
  <si>
    <t>比上年
增减</t>
  </si>
  <si>
    <t>备注</t>
  </si>
  <si>
    <t>2023年备注</t>
  </si>
  <si>
    <t>政府性基金预算收入</t>
  </si>
  <si>
    <t>一、国有土地使用权出让收入</t>
  </si>
  <si>
    <t xml:space="preserve">    1、 土地出让价款收入</t>
  </si>
  <si>
    <t>其中1.95亿为经开区完成数</t>
  </si>
  <si>
    <t xml:space="preserve">    2、补缴的土地价款</t>
  </si>
  <si>
    <t xml:space="preserve">    3、缴纳新增建设用地土地有偿使用费</t>
  </si>
  <si>
    <t xml:space="preserve">    4、 其他土地出让收入</t>
  </si>
  <si>
    <t>二、 城市基础设施配套费收入</t>
  </si>
  <si>
    <t>三、污水处理费收入</t>
  </si>
  <si>
    <t>四、国有土地使用权出让金专项债务对应项目专项收入</t>
  </si>
  <si>
    <t>　　1、土地储备专项债券对应项目专项收入</t>
  </si>
  <si>
    <t>土储项目应缴的政府债券利息</t>
  </si>
  <si>
    <t>市属投融资公司应缴的政府债券利息。</t>
  </si>
  <si>
    <t>　　2、其他国有土地使用权出让金专项债务对应项目专项收入</t>
  </si>
  <si>
    <t>市属各单位及投融资公司应交的政府债券利息</t>
  </si>
  <si>
    <t>五、其他政府性基金专项债务对应项目专项收入</t>
  </si>
  <si>
    <t>　　1、其他地方自行试点项目收益专项债券对应项目专项收入</t>
  </si>
  <si>
    <t>市属投融资公司应交的政府债券利息</t>
  </si>
  <si>
    <t>六、其他政府性基金收入</t>
  </si>
  <si>
    <t>城农投集团累计应缴政府债券利息35232.65万元，产业投集团累计应缴政府债券利息28682.90万元，合计63915.55万元。剔除专项债务对应专项收入14283.35万元后，缴入其他政府性基金收入49632.2万元。</t>
  </si>
  <si>
    <t>城农投集团累计应缴政府债券利息25955万元，产业投集团累计应缴政府债券利息18937万元，合计44892万元。剔除专项债务对应专项收入12803万元后，缴入其他政府性基金收入32089万元。</t>
  </si>
  <si>
    <t>附表11</t>
  </si>
  <si>
    <t>耒阳市2024年政府性基金预算支出表</t>
  </si>
  <si>
    <t>※政府性基金支出合计</t>
  </si>
  <si>
    <t>【国有土地使用权出让收入安排的支出】</t>
  </si>
  <si>
    <t>征地和拆迁补偿支出</t>
  </si>
  <si>
    <t>土地开发支出</t>
  </si>
  <si>
    <t>城市建设支出</t>
  </si>
  <si>
    <t>农村基础设施建设支出</t>
  </si>
  <si>
    <t>补助被征地农民支出</t>
  </si>
  <si>
    <t>土地出让业务支出</t>
  </si>
  <si>
    <t>公共租赁住房支出</t>
  </si>
  <si>
    <t>农业生产发展支出</t>
  </si>
  <si>
    <t>农村社会事业支出</t>
  </si>
  <si>
    <t>农业农村生态环境支出</t>
  </si>
  <si>
    <t>其他国有土地使用权出让收入安排的支出</t>
  </si>
  <si>
    <t>【城市基础设施配套费安排的支出】</t>
  </si>
  <si>
    <t>城市公共设施</t>
  </si>
  <si>
    <t>【污水处理费安排的支出】</t>
  </si>
  <si>
    <t>污水处理设施建设和运营</t>
  </si>
  <si>
    <t>【大中型水库移民后期扶持基金支出】</t>
  </si>
  <si>
    <t>移民补助</t>
  </si>
  <si>
    <t>基础设施建设和经济发展</t>
  </si>
  <si>
    <t>【其他政府性基金及对应专项债务收入安排的支出】</t>
  </si>
  <si>
    <t>其他政府性基金安排的支出</t>
  </si>
  <si>
    <t>【彩票公益金安排的支出】</t>
  </si>
  <si>
    <t>用于社会福利的彩票公益金支出</t>
  </si>
  <si>
    <t>用于体育事业的彩票公益金支出</t>
  </si>
  <si>
    <t>用于残疾人事业的彩票公益金支出</t>
  </si>
  <si>
    <t>【地方政府专项债务还本支出】</t>
  </si>
  <si>
    <t>土地储备专项债券还本支出</t>
  </si>
  <si>
    <t>【地方政府专项债务付息支出】</t>
  </si>
  <si>
    <t>国有土地使用权出让金债务付息支出</t>
  </si>
  <si>
    <t>土地储备专项债券付息支出</t>
  </si>
  <si>
    <t>其他地方自行试点项目收益专项债券付息支出</t>
  </si>
  <si>
    <t>附表12</t>
  </si>
  <si>
    <t>耒阳市2024年政府性基金预算收支平衡表</t>
  </si>
  <si>
    <t>一、政府性基金预算收入</t>
  </si>
  <si>
    <t>一、政府性基金预算支出</t>
  </si>
  <si>
    <t>（一）本级支出</t>
  </si>
  <si>
    <t>三、债务转贷收入</t>
  </si>
  <si>
    <t>（二）上级专款安排的支出</t>
  </si>
  <si>
    <t>四、上年结余</t>
  </si>
  <si>
    <t>（三）专项债券安排的支出</t>
  </si>
  <si>
    <t>（四）上年结转支出</t>
  </si>
  <si>
    <t>三、调出资金</t>
  </si>
  <si>
    <t>四、政府性基金年终结余</t>
  </si>
  <si>
    <t>收　　入　　总　　计　</t>
  </si>
  <si>
    <t>支　　出　　总　　计　</t>
  </si>
  <si>
    <t>附表13</t>
  </si>
  <si>
    <t>耒阳市2024年政府性基金预算本级支出表</t>
  </si>
  <si>
    <t>附表14</t>
  </si>
  <si>
    <t>耒阳市2024年政府性基金预算对下税收返还和一般性转移支付预算分项目表</t>
  </si>
  <si>
    <t>项 目</t>
  </si>
  <si>
    <t>政府性基金专项转移支付</t>
  </si>
  <si>
    <t>注：耒阳市属于县级，2024年无政府性基金预算对下税收返还和转移支付预算项目。</t>
  </si>
  <si>
    <t>附表15</t>
  </si>
  <si>
    <t>耒阳市2024年政府性基金预算对下税收返还转移支付分地区表</t>
  </si>
  <si>
    <t>地 区</t>
  </si>
  <si>
    <t>注：耒阳市属于县级，2024年无一政府性基金预算对下税收返还和转移支付预算项目。</t>
  </si>
  <si>
    <r>
      <rPr>
        <b/>
        <sz val="9.95"/>
        <color rgb="FF000000"/>
        <rFont val="宋体"/>
        <charset val="134"/>
      </rPr>
      <t>附表16</t>
    </r>
  </si>
  <si>
    <t>耒阳市2024年政府性基金预算转移支付情况表</t>
  </si>
  <si>
    <t>文号</t>
  </si>
  <si>
    <t>摘 要</t>
  </si>
  <si>
    <t>金额
（万元）</t>
  </si>
  <si>
    <t>湘财社指【2023】91号</t>
  </si>
  <si>
    <t>湖南省财政厅关于提前下达2024年残疾人事业补助资金（中央彩票公益金）</t>
  </si>
  <si>
    <t>湘财农指【2023】84号</t>
  </si>
  <si>
    <t>湖南省财政厅关于提前下达2024年中央水库移民扶持资金</t>
  </si>
  <si>
    <t>湖南省财政厅关于提前下达2025年中央水库移民扶持资金</t>
  </si>
  <si>
    <t>湘财社指【2023】98号</t>
  </si>
  <si>
    <t>湖南省财政厅关于提前下达2025年中央集中彩票公益金支持社会福利事业专项资金</t>
  </si>
  <si>
    <t>湖南省财政厅关于提前下达2026年中央集中彩票公益金支持社会福利事业专项资金</t>
  </si>
  <si>
    <t>湘财综指【2023】22号</t>
  </si>
  <si>
    <t>湖南省财政厅关于提前下达2024年市县分成福彩公益金</t>
  </si>
  <si>
    <t>湘财综指【2023】23号</t>
  </si>
  <si>
    <t>湖南省财政厅关于提前下达2024年市县分成体彩公益金</t>
  </si>
  <si>
    <t>残疾人事业支出</t>
  </si>
  <si>
    <t>困难老人适龄改造</t>
  </si>
  <si>
    <t>附件12</t>
  </si>
  <si>
    <t>耒阳市地方政府专项债务限额和余额情况表</t>
  </si>
  <si>
    <r>
      <rPr>
        <sz val="10.5"/>
        <rFont val="Times New Roman"/>
        <charset val="134"/>
      </rPr>
      <t xml:space="preserve">    2</t>
    </r>
    <r>
      <rPr>
        <sz val="10.5"/>
        <rFont val="仿宋_GB2312"/>
        <charset val="134"/>
      </rPr>
      <t>、专项债券</t>
    </r>
  </si>
  <si>
    <t>附表18</t>
  </si>
  <si>
    <t>耒阳市2024年国有资本经营预算收入表</t>
  </si>
  <si>
    <t>比上年增减</t>
  </si>
  <si>
    <t>增减率</t>
  </si>
  <si>
    <t>2024年备注</t>
  </si>
  <si>
    <t>国有资本经营预算收入</t>
  </si>
  <si>
    <t>一、国有资本经营收入</t>
  </si>
  <si>
    <t>1、利润收入</t>
  </si>
  <si>
    <t>其中：城农投集团2000万元(城投1000万、新城公司500万、城开建公司500万），产业投集团1000万元。</t>
  </si>
  <si>
    <t>2、股利、股息收入</t>
  </si>
  <si>
    <t>3、产权转让收入</t>
  </si>
  <si>
    <t>4、其他国有资本经营预算收入</t>
  </si>
  <si>
    <t>附表19</t>
  </si>
  <si>
    <t>耒阳市2024年国有资本经营预算支出表</t>
  </si>
  <si>
    <t>其中：本级支出</t>
  </si>
  <si>
    <t>国有资本经营预算支出合计</t>
  </si>
  <si>
    <t>※国有资本经营预算支出※</t>
  </si>
  <si>
    <t>【解决历史遗留问题及改革成本支出】</t>
  </si>
  <si>
    <t xml:space="preserve">      国有企业退休人员社会化管理补助支出</t>
  </si>
  <si>
    <t>附表20</t>
  </si>
  <si>
    <t>耒阳市2024年社会保险基金预算收入表</t>
  </si>
  <si>
    <t>项        目</t>
  </si>
  <si>
    <t>城乡居民基
本养老保险基金</t>
  </si>
  <si>
    <t>机关事业单位
基本养老保险基金</t>
  </si>
  <si>
    <t>一、收入</t>
  </si>
  <si>
    <t xml:space="preserve">  1、社会保险费收入</t>
  </si>
  <si>
    <t xml:space="preserve">  2、利息收入</t>
  </si>
  <si>
    <t xml:space="preserve">  3、财政补贴收入</t>
  </si>
  <si>
    <t xml:space="preserve">  4、其他收入</t>
  </si>
  <si>
    <t xml:space="preserve">  5、转移收入</t>
  </si>
  <si>
    <t>附表21</t>
  </si>
  <si>
    <t>耒阳市2024年社会保险基金预算支出表</t>
  </si>
  <si>
    <t>一、支出</t>
  </si>
  <si>
    <t xml:space="preserve">  1、社会保险待遇支出</t>
  </si>
  <si>
    <t xml:space="preserve">  2、转移支出</t>
  </si>
  <si>
    <t xml:space="preserve">  3、其他支出</t>
  </si>
  <si>
    <t>备注：失业保险基金预算2023年起由衡阳市统一编制。</t>
  </si>
  <si>
    <t>附表22</t>
  </si>
  <si>
    <t>耒阳市2024年“三公”经费预算表</t>
  </si>
  <si>
    <r>
      <rPr>
        <sz val="9"/>
        <color rgb="FF000000"/>
        <rFont val="宋体"/>
        <charset val="134"/>
      </rPr>
      <t>单位：万元</t>
    </r>
  </si>
  <si>
    <r>
      <rPr>
        <sz val="11"/>
        <color rgb="FF000000"/>
        <rFont val="宋体"/>
        <charset val="134"/>
      </rPr>
      <t>小 计</t>
    </r>
  </si>
  <si>
    <r>
      <rPr>
        <sz val="11"/>
        <color rgb="FF000000"/>
        <rFont val="宋体"/>
        <charset val="134"/>
      </rPr>
      <t>公务接待费</t>
    </r>
  </si>
  <si>
    <r>
      <rPr>
        <sz val="11"/>
        <color rgb="FF000000"/>
        <rFont val="宋体"/>
        <charset val="134"/>
      </rPr>
      <t>因公出国(境)费用</t>
    </r>
  </si>
  <si>
    <r>
      <rPr>
        <sz val="11"/>
        <color rgb="FF000000"/>
        <rFont val="宋体"/>
        <charset val="134"/>
      </rPr>
      <t>公务用车购置及运行费</t>
    </r>
  </si>
  <si>
    <r>
      <rPr>
        <sz val="11"/>
        <color rgb="FF000000"/>
        <rFont val="宋体"/>
        <charset val="134"/>
      </rPr>
      <t>公务用车购置</t>
    </r>
  </si>
  <si>
    <r>
      <rPr>
        <sz val="11"/>
        <color rgb="FF000000"/>
        <rFont val="宋体"/>
        <charset val="134"/>
      </rPr>
      <t>公务用车运行维护费</t>
    </r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</si>
</sst>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#,##0_ "/>
    <numFmt numFmtId="178" formatCode="#,##0.00_ "/>
    <numFmt numFmtId="179" formatCode="0.00_);[Red]\(0.00\)"/>
    <numFmt numFmtId="180" formatCode="0.0%"/>
    <numFmt numFmtId="181" formatCode="0_ "/>
    <numFmt numFmtId="182" formatCode="0.00_ "/>
    <numFmt numFmtId="183" formatCode="#,##0_);[Red]\(#,##0\)"/>
    <numFmt numFmtId="184" formatCode="#,##0_ ;[Red]\-#,##0\ "/>
  </numFmts>
  <fonts count="83">
    <font>
      <sz val="11"/>
      <color theme="1"/>
      <name val="宋体"/>
      <charset val="134"/>
      <scheme val="minor"/>
    </font>
    <font>
      <b/>
      <sz val="15.95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8"/>
      <color indexed="8"/>
      <name val="方正小标宋简体"/>
      <charset val="134"/>
    </font>
    <font>
      <sz val="12"/>
      <color indexed="8"/>
      <name val="宋体"/>
      <charset val="134"/>
    </font>
    <font>
      <sz val="12"/>
      <color indexed="8"/>
      <name val="Arial Narrow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黑体"/>
      <charset val="134"/>
    </font>
    <font>
      <sz val="22"/>
      <name val="方正小标宋简体"/>
      <charset val="134"/>
    </font>
    <font>
      <sz val="10.5"/>
      <name val="黑体"/>
      <charset val="134"/>
    </font>
    <font>
      <sz val="10.5"/>
      <name val="Times New Roman"/>
      <charset val="134"/>
    </font>
    <font>
      <sz val="12"/>
      <color theme="1"/>
      <name val="仿宋_GB2312"/>
      <charset val="134"/>
    </font>
    <font>
      <sz val="10.5"/>
      <name val="宋体"/>
      <charset val="134"/>
    </font>
    <font>
      <b/>
      <sz val="9.95"/>
      <color rgb="FF000000"/>
      <name val="宋体"/>
      <charset val="134"/>
    </font>
    <font>
      <sz val="22"/>
      <color theme="1"/>
      <name val="黑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5.95"/>
      <color rgb="FF000000"/>
      <name val="宋体"/>
      <charset val="134"/>
    </font>
    <font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sz val="9.95"/>
      <color rgb="FF000000"/>
      <name val="宋体"/>
      <charset val="134"/>
    </font>
    <font>
      <sz val="16"/>
      <color theme="1"/>
      <name val="宋体"/>
      <charset val="134"/>
      <scheme val="minor"/>
    </font>
    <font>
      <b/>
      <sz val="12"/>
      <color rgb="FF000000"/>
      <name val="楷体"/>
      <charset val="134"/>
    </font>
    <font>
      <sz val="18"/>
      <color rgb="FF000000"/>
      <name val="黑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18"/>
      <color theme="1"/>
      <name val="宋体"/>
      <charset val="134"/>
      <scheme val="minor"/>
    </font>
    <font>
      <sz val="18"/>
      <name val="方正小标宋简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小标宋简体"/>
      <charset val="134"/>
    </font>
    <font>
      <sz val="10"/>
      <color theme="1"/>
      <name val="宋体"/>
      <charset val="134"/>
    </font>
    <font>
      <sz val="9.5"/>
      <name val="宋体"/>
      <charset val="134"/>
    </font>
    <font>
      <b/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0"/>
      <color theme="1"/>
      <name val="宋体"/>
      <charset val="134"/>
    </font>
    <font>
      <sz val="15"/>
      <color rgb="FF000000"/>
      <name val="仿宋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b/>
      <sz val="9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b/>
      <sz val="9"/>
      <name val="宋体"/>
      <charset val="134"/>
    </font>
    <font>
      <sz val="16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2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1" fillId="0" borderId="16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72" fillId="0" borderId="16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73" fillId="14" borderId="18" applyNumberFormat="0" applyAlignment="0" applyProtection="0">
      <alignment vertical="center"/>
    </xf>
    <xf numFmtId="0" fontId="74" fillId="14" borderId="14" applyNumberFormat="0" applyAlignment="0" applyProtection="0">
      <alignment vertical="center"/>
    </xf>
    <xf numFmtId="0" fontId="75" fillId="15" borderId="19" applyNumberFormat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0" borderId="21" applyNumberFormat="0" applyFill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8" fillId="0" borderId="0"/>
    <xf numFmtId="0" fontId="61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4" fillId="0" borderId="0"/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64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4" fillId="0" borderId="0"/>
    <xf numFmtId="0" fontId="64" fillId="35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</cellStyleXfs>
  <cellXfs count="2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center"/>
    </xf>
    <xf numFmtId="0" fontId="6" fillId="0" borderId="0" xfId="48" applyFont="1" applyFill="1" applyBorder="1" applyAlignment="1">
      <alignment vertical="center"/>
    </xf>
    <xf numFmtId="0" fontId="7" fillId="2" borderId="0" xfId="48" applyFont="1" applyFill="1" applyBorder="1" applyAlignment="1">
      <alignment horizontal="center" vertical="center" wrapText="1"/>
    </xf>
    <xf numFmtId="0" fontId="7" fillId="0" borderId="0" xfId="48" applyFont="1" applyFill="1" applyBorder="1" applyAlignment="1">
      <alignment horizontal="center" vertical="center" wrapText="1"/>
    </xf>
    <xf numFmtId="0" fontId="8" fillId="2" borderId="0" xfId="22" applyFont="1" applyFill="1" applyBorder="1" applyAlignment="1">
      <alignment vertical="center" wrapText="1"/>
    </xf>
    <xf numFmtId="0" fontId="9" fillId="2" borderId="0" xfId="22" applyFont="1" applyFill="1" applyBorder="1" applyAlignment="1">
      <alignment vertical="center" wrapText="1"/>
    </xf>
    <xf numFmtId="0" fontId="10" fillId="2" borderId="0" xfId="22" applyFont="1" applyFill="1" applyBorder="1" applyAlignment="1">
      <alignment wrapText="1"/>
    </xf>
    <xf numFmtId="0" fontId="11" fillId="0" borderId="5" xfId="22" applyFont="1" applyFill="1" applyBorder="1" applyAlignment="1">
      <alignment horizontal="center" vertical="center" wrapText="1"/>
    </xf>
    <xf numFmtId="0" fontId="11" fillId="2" borderId="1" xfId="22" applyFont="1" applyFill="1" applyBorder="1" applyAlignment="1">
      <alignment horizontal="center" vertical="center" wrapText="1"/>
    </xf>
    <xf numFmtId="0" fontId="11" fillId="0" borderId="1" xfId="22" applyFont="1" applyFill="1" applyBorder="1" applyAlignment="1">
      <alignment horizontal="center" vertical="center" wrapText="1"/>
    </xf>
    <xf numFmtId="0" fontId="11" fillId="2" borderId="1" xfId="22" applyFont="1" applyFill="1" applyBorder="1" applyAlignment="1">
      <alignment horizontal="left" vertical="center" wrapText="1"/>
    </xf>
    <xf numFmtId="177" fontId="11" fillId="0" borderId="1" xfId="22" applyNumberFormat="1" applyFont="1" applyFill="1" applyBorder="1" applyAlignment="1">
      <alignment horizontal="right" vertical="center" wrapText="1"/>
    </xf>
    <xf numFmtId="0" fontId="11" fillId="2" borderId="1" xfId="22" applyFont="1" applyFill="1" applyBorder="1" applyAlignment="1">
      <alignment vertical="center" wrapText="1"/>
    </xf>
    <xf numFmtId="0" fontId="6" fillId="0" borderId="0" xfId="48" applyFont="1" applyFill="1" applyAlignment="1">
      <alignment horizontal="left" vertical="center"/>
    </xf>
    <xf numFmtId="0" fontId="4" fillId="0" borderId="0" xfId="48" applyFill="1" applyBorder="1" applyAlignment="1">
      <alignment vertical="center"/>
    </xf>
    <xf numFmtId="0" fontId="10" fillId="2" borderId="1" xfId="22" applyFont="1" applyFill="1" applyBorder="1" applyAlignment="1">
      <alignment horizontal="center" vertical="center" wrapText="1"/>
    </xf>
    <xf numFmtId="0" fontId="10" fillId="0" borderId="1" xfId="22" applyFont="1" applyFill="1" applyBorder="1" applyAlignment="1">
      <alignment horizontal="center" vertical="center" wrapText="1"/>
    </xf>
    <xf numFmtId="0" fontId="10" fillId="2" borderId="1" xfId="22" applyFont="1" applyFill="1" applyBorder="1" applyAlignment="1">
      <alignment horizontal="left" vertical="center" wrapText="1"/>
    </xf>
    <xf numFmtId="177" fontId="10" fillId="0" borderId="1" xfId="22" applyNumberFormat="1" applyFont="1" applyFill="1" applyBorder="1" applyAlignment="1">
      <alignment horizontal="right" vertical="center" wrapText="1"/>
    </xf>
    <xf numFmtId="0" fontId="10" fillId="2" borderId="1" xfId="22" applyFont="1" applyFill="1" applyBorder="1" applyAlignment="1">
      <alignment vertical="center" wrapText="1"/>
    </xf>
    <xf numFmtId="0" fontId="7" fillId="2" borderId="0" xfId="48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12" fillId="0" borderId="1" xfId="59" applyFont="1" applyFill="1" applyBorder="1" applyAlignment="1">
      <alignment horizontal="center" vertical="center" wrapText="1"/>
    </xf>
    <xf numFmtId="177" fontId="12" fillId="0" borderId="1" xfId="59" applyNumberFormat="1" applyFont="1" applyFill="1" applyBorder="1" applyAlignment="1">
      <alignment horizontal="center" vertical="center" wrapText="1"/>
    </xf>
    <xf numFmtId="178" fontId="12" fillId="0" borderId="1" xfId="59" applyNumberFormat="1" applyFont="1" applyFill="1" applyBorder="1" applyAlignment="1">
      <alignment horizontal="center" vertical="center" wrapText="1"/>
    </xf>
    <xf numFmtId="0" fontId="12" fillId="0" borderId="1" xfId="36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>
      <alignment horizontal="left" vertical="center"/>
    </xf>
    <xf numFmtId="3" fontId="13" fillId="0" borderId="7" xfId="0" applyNumberFormat="1" applyFont="1" applyFill="1" applyBorder="1" applyAlignment="1" applyProtection="1">
      <alignment horizontal="right" vertical="center"/>
    </xf>
    <xf numFmtId="0" fontId="4" fillId="0" borderId="7" xfId="0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horizontal="left" vertical="center"/>
    </xf>
    <xf numFmtId="3" fontId="13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vertical="center"/>
    </xf>
    <xf numFmtId="0" fontId="13" fillId="0" borderId="8" xfId="0" applyNumberFormat="1" applyFont="1" applyFill="1" applyBorder="1" applyAlignment="1">
      <alignment horizontal="left" vertical="center"/>
    </xf>
    <xf numFmtId="0" fontId="5" fillId="0" borderId="0" xfId="60" applyFont="1">
      <alignment vertical="center"/>
    </xf>
    <xf numFmtId="0" fontId="4" fillId="0" borderId="0" xfId="48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79" fontId="5" fillId="0" borderId="1" xfId="60" applyNumberFormat="1" applyFont="1" applyBorder="1" applyAlignment="1">
      <alignment horizontal="center" vertical="center" wrapText="1"/>
    </xf>
    <xf numFmtId="177" fontId="5" fillId="0" borderId="1" xfId="41" applyNumberFormat="1" applyFont="1" applyFill="1" applyBorder="1" applyAlignment="1">
      <alignment horizontal="center" vertical="center" wrapText="1"/>
    </xf>
    <xf numFmtId="178" fontId="5" fillId="0" borderId="1" xfId="41" applyNumberFormat="1" applyFont="1" applyFill="1" applyBorder="1" applyAlignment="1">
      <alignment horizontal="center" vertical="center" wrapText="1"/>
    </xf>
    <xf numFmtId="178" fontId="5" fillId="0" borderId="1" xfId="41" applyNumberFormat="1" applyFont="1" applyBorder="1" applyAlignment="1">
      <alignment horizontal="center" vertical="center" wrapText="1"/>
    </xf>
    <xf numFmtId="0" fontId="5" fillId="0" borderId="1" xfId="61" applyFont="1" applyBorder="1" applyAlignment="1">
      <alignment horizontal="left" vertical="center"/>
    </xf>
    <xf numFmtId="3" fontId="5" fillId="0" borderId="1" xfId="61" applyNumberFormat="1" applyFont="1" applyFill="1" applyBorder="1" applyAlignment="1" applyProtection="1">
      <alignment horizontal="center" vertical="center"/>
    </xf>
    <xf numFmtId="177" fontId="5" fillId="0" borderId="1" xfId="62" applyNumberFormat="1" applyFont="1" applyFill="1" applyBorder="1">
      <alignment vertical="center"/>
    </xf>
    <xf numFmtId="180" fontId="5" fillId="0" borderId="1" xfId="21" applyNumberFormat="1" applyFont="1" applyBorder="1" applyAlignment="1">
      <alignment horizontal="center" vertical="center"/>
    </xf>
    <xf numFmtId="3" fontId="13" fillId="0" borderId="1" xfId="61" applyNumberFormat="1" applyFont="1" applyFill="1" applyBorder="1" applyAlignment="1" applyProtection="1">
      <alignment vertical="center"/>
    </xf>
    <xf numFmtId="3" fontId="13" fillId="0" borderId="1" xfId="61" applyNumberFormat="1" applyFont="1" applyFill="1" applyBorder="1" applyAlignment="1" applyProtection="1">
      <alignment horizontal="center" vertical="center"/>
    </xf>
    <xf numFmtId="177" fontId="13" fillId="0" borderId="1" xfId="62" applyNumberFormat="1" applyFont="1" applyFill="1" applyBorder="1">
      <alignment vertical="center"/>
    </xf>
    <xf numFmtId="180" fontId="13" fillId="0" borderId="1" xfId="21" applyNumberFormat="1" applyFont="1" applyBorder="1" applyAlignment="1">
      <alignment horizontal="center" vertical="center"/>
    </xf>
    <xf numFmtId="177" fontId="13" fillId="0" borderId="1" xfId="61" applyNumberFormat="1" applyFont="1" applyFill="1" applyBorder="1" applyAlignment="1">
      <alignment vertical="center"/>
    </xf>
    <xf numFmtId="177" fontId="13" fillId="0" borderId="1" xfId="62" applyNumberFormat="1" applyFont="1" applyBorder="1">
      <alignment vertical="center"/>
    </xf>
    <xf numFmtId="180" fontId="13" fillId="0" borderId="1" xfId="2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60" applyFont="1" applyBorder="1" applyAlignment="1">
      <alignment vertical="center" wrapText="1"/>
    </xf>
    <xf numFmtId="0" fontId="1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3" fillId="0" borderId="1" xfId="0" applyNumberFormat="1" applyFont="1" applyBorder="1" applyAlignment="1">
      <alignment horizontal="center" vertical="center"/>
    </xf>
    <xf numFmtId="181" fontId="23" fillId="0" borderId="1" xfId="0" applyNumberFormat="1" applyFont="1" applyBorder="1" applyAlignment="1">
      <alignment horizontal="center" vertical="center"/>
    </xf>
    <xf numFmtId="0" fontId="23" fillId="3" borderId="1" xfId="0" applyNumberFormat="1" applyFont="1" applyFill="1" applyBorder="1" applyAlignment="1">
      <alignment horizontal="center" vertical="center"/>
    </xf>
    <xf numFmtId="181" fontId="23" fillId="3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181" fontId="22" fillId="0" borderId="1" xfId="0" applyNumberFormat="1" applyFont="1" applyBorder="1" applyAlignment="1">
      <alignment horizontal="center" vertical="center"/>
    </xf>
    <xf numFmtId="0" fontId="20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3" fillId="0" borderId="0" xfId="0" applyFont="1">
      <alignment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36" fillId="0" borderId="0" xfId="22" applyFont="1" applyFill="1" applyAlignment="1">
      <alignment horizontal="center" vertical="center"/>
    </xf>
    <xf numFmtId="177" fontId="36" fillId="0" borderId="0" xfId="22" applyNumberFormat="1" applyFont="1" applyFill="1" applyAlignment="1">
      <alignment horizontal="center" vertical="center"/>
    </xf>
    <xf numFmtId="177" fontId="37" fillId="0" borderId="0" xfId="36" applyNumberFormat="1" applyFont="1" applyFill="1" applyAlignment="1">
      <alignment horizontal="center" vertical="center"/>
    </xf>
    <xf numFmtId="0" fontId="13" fillId="0" borderId="1" xfId="59" applyFont="1" applyFill="1" applyBorder="1" applyAlignment="1">
      <alignment horizontal="center" vertical="center" wrapText="1"/>
    </xf>
    <xf numFmtId="177" fontId="13" fillId="0" borderId="1" xfId="59" applyNumberFormat="1" applyFont="1" applyFill="1" applyBorder="1" applyAlignment="1" applyProtection="1">
      <alignment horizontal="center" vertical="center" wrapText="1"/>
      <protection locked="0"/>
    </xf>
    <xf numFmtId="181" fontId="5" fillId="0" borderId="1" xfId="58" applyNumberFormat="1" applyFont="1" applyFill="1" applyBorder="1" applyAlignment="1">
      <alignment horizontal="center" vertical="center"/>
    </xf>
    <xf numFmtId="177" fontId="5" fillId="0" borderId="1" xfId="58" applyNumberFormat="1" applyFont="1" applyFill="1" applyBorder="1" applyAlignment="1">
      <alignment horizontal="center" vertical="center"/>
    </xf>
    <xf numFmtId="177" fontId="5" fillId="0" borderId="1" xfId="58" applyNumberFormat="1" applyFont="1" applyFill="1" applyBorder="1" applyAlignment="1">
      <alignment horizontal="center" vertical="center" wrapText="1"/>
    </xf>
    <xf numFmtId="0" fontId="13" fillId="0" borderId="1" xfId="59" applyFont="1" applyFill="1" applyBorder="1" applyAlignment="1">
      <alignment horizontal="center" vertical="center"/>
    </xf>
    <xf numFmtId="177" fontId="5" fillId="0" borderId="1" xfId="59" applyNumberFormat="1" applyFont="1" applyFill="1" applyBorder="1" applyAlignment="1">
      <alignment horizontal="center" vertical="center"/>
    </xf>
    <xf numFmtId="177" fontId="5" fillId="0" borderId="1" xfId="59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8" fillId="0" borderId="1" xfId="0" applyFont="1" applyFill="1" applyBorder="1" applyAlignment="1">
      <alignment vertical="center"/>
    </xf>
    <xf numFmtId="177" fontId="5" fillId="0" borderId="1" xfId="59" applyNumberFormat="1" applyFont="1" applyFill="1" applyBorder="1" applyAlignment="1">
      <alignment vertical="center"/>
    </xf>
    <xf numFmtId="177" fontId="13" fillId="0" borderId="1" xfId="59" applyNumberFormat="1" applyFont="1" applyFill="1" applyBorder="1" applyAlignment="1">
      <alignment vertical="center"/>
    </xf>
    <xf numFmtId="0" fontId="39" fillId="0" borderId="1" xfId="0" applyFont="1" applyFill="1" applyBorder="1" applyAlignment="1">
      <alignment vertical="center"/>
    </xf>
    <xf numFmtId="0" fontId="13" fillId="0" borderId="2" xfId="0" applyNumberFormat="1" applyFont="1" applyFill="1" applyBorder="1" applyAlignment="1" applyProtection="1">
      <alignment horizontal="left" vertical="center"/>
    </xf>
    <xf numFmtId="177" fontId="13" fillId="3" borderId="1" xfId="59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6" fillId="0" borderId="0" xfId="22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1" xfId="63" applyNumberFormat="1" applyFont="1" applyFill="1" applyBorder="1" applyAlignment="1" applyProtection="1">
      <alignment horizontal="center" vertical="center"/>
    </xf>
    <xf numFmtId="0" fontId="5" fillId="0" borderId="1" xfId="63" applyNumberFormat="1" applyFont="1" applyFill="1" applyBorder="1" applyAlignment="1" applyProtection="1">
      <alignment horizontal="center" vertical="center" wrapText="1"/>
    </xf>
    <xf numFmtId="0" fontId="13" fillId="0" borderId="1" xfId="63" applyNumberFormat="1" applyFont="1" applyFill="1" applyBorder="1" applyAlignment="1" applyProtection="1">
      <alignment horizontal="left" vertical="center"/>
    </xf>
    <xf numFmtId="3" fontId="13" fillId="0" borderId="1" xfId="63" applyNumberFormat="1" applyFont="1" applyFill="1" applyBorder="1" applyAlignment="1" applyProtection="1">
      <alignment horizontal="center" vertical="center"/>
    </xf>
    <xf numFmtId="0" fontId="13" fillId="0" borderId="1" xfId="63" applyNumberFormat="1" applyFont="1" applyFill="1" applyBorder="1" applyAlignment="1" applyProtection="1">
      <alignment vertical="center"/>
    </xf>
    <xf numFmtId="0" fontId="10" fillId="0" borderId="1" xfId="0" applyFont="1" applyFill="1" applyBorder="1" applyAlignment="1">
      <alignment horizontal="left" vertical="center"/>
    </xf>
    <xf numFmtId="0" fontId="13" fillId="0" borderId="1" xfId="64" applyNumberFormat="1" applyFont="1" applyFill="1" applyBorder="1" applyAlignment="1" applyProtection="1">
      <alignment vertical="center"/>
    </xf>
    <xf numFmtId="0" fontId="4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3" fontId="13" fillId="0" borderId="1" xfId="63" applyNumberFormat="1" applyFont="1" applyFill="1" applyBorder="1" applyAlignment="1" applyProtection="1">
      <alignment horizontal="left" vertical="center"/>
    </xf>
    <xf numFmtId="3" fontId="5" fillId="0" borderId="1" xfId="63" applyNumberFormat="1" applyFont="1" applyFill="1" applyBorder="1" applyAlignment="1" applyProtection="1">
      <alignment horizontal="center" vertical="center"/>
    </xf>
    <xf numFmtId="0" fontId="5" fillId="0" borderId="1" xfId="63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1" fillId="0" borderId="0" xfId="22" applyFont="1" applyFill="1" applyAlignment="1">
      <alignment horizontal="center" vertical="center"/>
    </xf>
    <xf numFmtId="0" fontId="13" fillId="0" borderId="0" xfId="60" applyFont="1" applyAlignment="1">
      <alignment horizontal="right" vertical="center" wrapText="1"/>
    </xf>
    <xf numFmtId="179" fontId="5" fillId="0" borderId="1" xfId="60" applyNumberFormat="1" applyFont="1" applyFill="1" applyBorder="1" applyAlignment="1">
      <alignment horizontal="center" vertical="center" wrapText="1"/>
    </xf>
    <xf numFmtId="179" fontId="5" fillId="0" borderId="1" xfId="56" applyNumberFormat="1" applyFont="1" applyFill="1" applyBorder="1" applyAlignment="1">
      <alignment horizontal="center" vertical="center" wrapText="1"/>
    </xf>
    <xf numFmtId="177" fontId="5" fillId="0" borderId="1" xfId="41" applyNumberFormat="1" applyFont="1" applyBorder="1" applyAlignment="1">
      <alignment horizontal="center" vertical="center" wrapText="1"/>
    </xf>
    <xf numFmtId="177" fontId="5" fillId="0" borderId="1" xfId="62" applyNumberFormat="1" applyFont="1" applyFill="1" applyBorder="1" applyAlignment="1">
      <alignment horizontal="center" vertical="center"/>
    </xf>
    <xf numFmtId="177" fontId="13" fillId="0" borderId="1" xfId="61" applyNumberFormat="1" applyFont="1" applyFill="1" applyBorder="1" applyAlignment="1">
      <alignment horizontal="center" vertical="center"/>
    </xf>
    <xf numFmtId="177" fontId="13" fillId="0" borderId="1" xfId="62" applyNumberFormat="1" applyFont="1" applyFill="1" applyBorder="1" applyAlignment="1">
      <alignment horizontal="center" vertical="center"/>
    </xf>
    <xf numFmtId="0" fontId="13" fillId="0" borderId="1" xfId="61" applyFont="1" applyFill="1" applyBorder="1" applyAlignment="1">
      <alignment vertical="center"/>
    </xf>
    <xf numFmtId="177" fontId="42" fillId="4" borderId="1" xfId="62" applyNumberFormat="1" applyFont="1" applyFill="1" applyBorder="1" applyAlignment="1">
      <alignment horizontal="center" vertical="center"/>
    </xf>
    <xf numFmtId="180" fontId="43" fillId="0" borderId="1" xfId="21" applyNumberFormat="1" applyFont="1" applyBorder="1" applyAlignment="1">
      <alignment horizontal="center" vertical="center" wrapText="1"/>
    </xf>
    <xf numFmtId="0" fontId="13" fillId="0" borderId="1" xfId="6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3" fontId="13" fillId="0" borderId="1" xfId="61" applyNumberFormat="1" applyFont="1" applyFill="1" applyBorder="1" applyAlignment="1" applyProtection="1">
      <alignment vertical="center" wrapText="1"/>
    </xf>
    <xf numFmtId="0" fontId="13" fillId="0" borderId="1" xfId="60" applyFont="1" applyBorder="1" applyAlignment="1">
      <alignment horizontal="left" vertical="center" wrapText="1"/>
    </xf>
    <xf numFmtId="177" fontId="13" fillId="0" borderId="1" xfId="62" applyNumberFormat="1" applyFont="1" applyBorder="1" applyAlignment="1">
      <alignment horizontal="center" vertical="center"/>
    </xf>
    <xf numFmtId="0" fontId="43" fillId="0" borderId="1" xfId="60" applyFont="1" applyBorder="1" applyAlignment="1">
      <alignment horizontal="left" vertical="center" wrapText="1"/>
    </xf>
    <xf numFmtId="0" fontId="41" fillId="0" borderId="0" xfId="22" applyFont="1" applyFill="1" applyAlignment="1">
      <alignment horizontal="center" vertical="center" wrapText="1"/>
    </xf>
    <xf numFmtId="0" fontId="13" fillId="0" borderId="1" xfId="60" applyFont="1" applyBorder="1" applyAlignment="1">
      <alignment horizontal="center" vertical="center" wrapText="1"/>
    </xf>
    <xf numFmtId="181" fontId="4" fillId="0" borderId="0" xfId="48" applyNumberFormat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5" fillId="0" borderId="0" xfId="57" applyFont="1" applyFill="1" applyAlignment="1">
      <alignment horizontal="center" vertical="center"/>
    </xf>
    <xf numFmtId="0" fontId="13" fillId="0" borderId="0" xfId="54" applyNumberFormat="1" applyFont="1" applyFill="1" applyAlignment="1" applyProtection="1">
      <alignment horizontal="right" vertical="center"/>
    </xf>
    <xf numFmtId="0" fontId="5" fillId="0" borderId="1" xfId="54" applyNumberFormat="1" applyFont="1" applyFill="1" applyBorder="1" applyAlignment="1" applyProtection="1">
      <alignment horizontal="center" vertical="center"/>
    </xf>
    <xf numFmtId="0" fontId="5" fillId="0" borderId="1" xfId="54" applyNumberFormat="1" applyFont="1" applyFill="1" applyBorder="1" applyAlignment="1" applyProtection="1">
      <alignment horizontal="center" vertical="center" wrapText="1"/>
    </xf>
    <xf numFmtId="0" fontId="5" fillId="0" borderId="1" xfId="54" applyNumberFormat="1" applyFont="1" applyFill="1" applyBorder="1" applyAlignment="1" applyProtection="1">
      <alignment horizontal="left" vertical="center"/>
    </xf>
    <xf numFmtId="3" fontId="5" fillId="0" borderId="1" xfId="54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3" fontId="13" fillId="0" borderId="1" xfId="54" applyNumberFormat="1" applyFont="1" applyFill="1" applyBorder="1" applyAlignment="1" applyProtection="1">
      <alignment horizontal="center" vertical="center"/>
    </xf>
    <xf numFmtId="0" fontId="13" fillId="0" borderId="1" xfId="54" applyNumberFormat="1" applyFont="1" applyFill="1" applyBorder="1" applyAlignment="1" applyProtection="1">
      <alignment horizontal="left" vertical="center"/>
    </xf>
    <xf numFmtId="0" fontId="13" fillId="0" borderId="1" xfId="54" applyNumberFormat="1" applyFont="1" applyFill="1" applyBorder="1" applyAlignment="1" applyProtection="1">
      <alignment horizontal="left" vertical="center" wrapText="1"/>
    </xf>
    <xf numFmtId="0" fontId="13" fillId="0" borderId="1" xfId="54" applyNumberFormat="1" applyFont="1" applyFill="1" applyBorder="1" applyAlignment="1" applyProtection="1">
      <alignment horizontal="center" vertical="center"/>
    </xf>
    <xf numFmtId="0" fontId="13" fillId="0" borderId="11" xfId="54" applyNumberFormat="1" applyFont="1" applyFill="1" applyBorder="1" applyAlignment="1" applyProtection="1">
      <alignment horizontal="center" vertical="center"/>
    </xf>
    <xf numFmtId="0" fontId="46" fillId="0" borderId="0" xfId="0" applyFont="1">
      <alignment vertical="center"/>
    </xf>
    <xf numFmtId="0" fontId="32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3" fillId="0" borderId="2" xfId="0" applyFont="1" applyBorder="1">
      <alignment vertical="center"/>
    </xf>
    <xf numFmtId="0" fontId="31" fillId="0" borderId="0" xfId="0" applyFont="1">
      <alignment vertical="center"/>
    </xf>
    <xf numFmtId="0" fontId="48" fillId="0" borderId="0" xfId="0" applyFont="1">
      <alignment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50" fillId="0" borderId="1" xfId="0" applyFont="1" applyBorder="1">
      <alignment vertical="center"/>
    </xf>
    <xf numFmtId="0" fontId="45" fillId="0" borderId="0" xfId="57" applyFont="1" applyFill="1" applyAlignment="1">
      <alignment vertical="center"/>
    </xf>
    <xf numFmtId="0" fontId="4" fillId="0" borderId="0" xfId="57" applyFill="1" applyAlignment="1">
      <alignment horizontal="center" vertical="center"/>
    </xf>
    <xf numFmtId="0" fontId="44" fillId="0" borderId="0" xfId="22" applyFont="1" applyFill="1" applyAlignment="1">
      <alignment horizontal="center" vertical="center"/>
    </xf>
    <xf numFmtId="49" fontId="5" fillId="0" borderId="1" xfId="54" applyNumberFormat="1" applyFont="1" applyFill="1" applyBorder="1" applyAlignment="1" applyProtection="1">
      <alignment horizontal="center" vertical="center"/>
    </xf>
    <xf numFmtId="49" fontId="13" fillId="0" borderId="1" xfId="54" applyNumberFormat="1" applyFont="1" applyFill="1" applyBorder="1" applyAlignment="1" applyProtection="1">
      <alignment horizontal="center" vertical="center"/>
    </xf>
    <xf numFmtId="3" fontId="13" fillId="3" borderId="1" xfId="54" applyNumberFormat="1" applyFont="1" applyFill="1" applyBorder="1" applyAlignment="1" applyProtection="1">
      <alignment horizontal="center" vertical="center"/>
    </xf>
    <xf numFmtId="0" fontId="51" fillId="0" borderId="0" xfId="57" applyFont="1" applyFill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1" xfId="59" applyFont="1" applyFill="1" applyBorder="1" applyAlignment="1" applyProtection="1">
      <alignment horizontal="center" vertical="center" wrapText="1"/>
      <protection locked="0"/>
    </xf>
    <xf numFmtId="177" fontId="53" fillId="0" borderId="1" xfId="59" applyNumberFormat="1" applyFont="1" applyFill="1" applyBorder="1" applyAlignment="1" applyProtection="1">
      <alignment horizontal="center" vertical="center" wrapText="1"/>
      <protection locked="0"/>
    </xf>
    <xf numFmtId="181" fontId="12" fillId="0" borderId="1" xfId="58" applyNumberFormat="1" applyFont="1" applyFill="1" applyBorder="1" applyAlignment="1">
      <alignment horizontal="center" vertical="center"/>
    </xf>
    <xf numFmtId="177" fontId="12" fillId="0" borderId="1" xfId="58" applyNumberFormat="1" applyFont="1" applyFill="1" applyBorder="1" applyAlignment="1">
      <alignment horizontal="center" vertical="center"/>
    </xf>
    <xf numFmtId="177" fontId="12" fillId="0" borderId="1" xfId="58" applyNumberFormat="1" applyFont="1" applyFill="1" applyBorder="1" applyAlignment="1">
      <alignment horizontal="center" vertical="center" wrapText="1"/>
    </xf>
    <xf numFmtId="177" fontId="53" fillId="0" borderId="1" xfId="59" applyNumberFormat="1" applyFont="1" applyFill="1" applyBorder="1" applyAlignment="1" applyProtection="1">
      <alignment horizontal="center" vertical="center"/>
      <protection locked="0"/>
    </xf>
    <xf numFmtId="177" fontId="53" fillId="0" borderId="1" xfId="59" applyNumberFormat="1" applyFont="1" applyFill="1" applyBorder="1" applyAlignment="1" applyProtection="1">
      <alignment horizontal="right" vertical="center"/>
      <protection locked="0"/>
    </xf>
    <xf numFmtId="177" fontId="53" fillId="0" borderId="1" xfId="59" applyNumberFormat="1" applyFont="1" applyFill="1" applyBorder="1" applyAlignment="1" applyProtection="1">
      <alignment vertical="center" wrapText="1"/>
      <protection locked="0"/>
    </xf>
    <xf numFmtId="49" fontId="13" fillId="0" borderId="1" xfId="0" applyNumberFormat="1" applyFont="1" applyFill="1" applyBorder="1" applyAlignment="1" applyProtection="1">
      <alignment horizontal="left"/>
      <protection locked="0"/>
    </xf>
    <xf numFmtId="0" fontId="45" fillId="0" borderId="1" xfId="0" applyFont="1" applyFill="1" applyBorder="1" applyAlignment="1">
      <alignment vertical="center"/>
    </xf>
    <xf numFmtId="0" fontId="40" fillId="0" borderId="1" xfId="0" applyNumberFormat="1" applyFont="1" applyFill="1" applyBorder="1" applyAlignment="1">
      <alignment vertical="center"/>
    </xf>
    <xf numFmtId="0" fontId="52" fillId="0" borderId="0" xfId="0" applyFont="1" applyAlignment="1">
      <alignment horizontal="justify" vertical="center"/>
    </xf>
    <xf numFmtId="177" fontId="54" fillId="0" borderId="1" xfId="59" applyNumberFormat="1" applyFont="1" applyFill="1" applyBorder="1" applyAlignment="1" applyProtection="1">
      <alignment vertical="center" wrapText="1"/>
      <protection locked="0"/>
    </xf>
    <xf numFmtId="0" fontId="13" fillId="0" borderId="1" xfId="0" applyNumberFormat="1" applyFont="1" applyFill="1" applyBorder="1" applyAlignment="1" applyProtection="1">
      <alignment horizontal="left"/>
      <protection locked="0"/>
    </xf>
    <xf numFmtId="177" fontId="37" fillId="0" borderId="1" xfId="59" applyNumberFormat="1" applyFont="1" applyFill="1" applyBorder="1" applyAlignment="1" applyProtection="1">
      <alignment vertical="center" wrapText="1"/>
      <protection locked="0"/>
    </xf>
    <xf numFmtId="177" fontId="55" fillId="0" borderId="1" xfId="59" applyNumberFormat="1" applyFont="1" applyFill="1" applyBorder="1" applyAlignment="1" applyProtection="1">
      <alignment vertical="center" wrapText="1"/>
      <protection locked="0"/>
    </xf>
    <xf numFmtId="49" fontId="13" fillId="0" borderId="1" xfId="0" applyNumberFormat="1" applyFont="1" applyFill="1" applyBorder="1" applyAlignment="1" applyProtection="1">
      <alignment horizontal="left" vertical="center"/>
      <protection locked="0"/>
    </xf>
    <xf numFmtId="0" fontId="45" fillId="0" borderId="1" xfId="0" applyNumberFormat="1" applyFont="1" applyFill="1" applyBorder="1" applyAlignment="1">
      <alignment vertical="center"/>
    </xf>
    <xf numFmtId="49" fontId="56" fillId="0" borderId="1" xfId="0" applyNumberFormat="1" applyFont="1" applyFill="1" applyBorder="1" applyAlignment="1" applyProtection="1">
      <alignment horizontal="left"/>
      <protection locked="0"/>
    </xf>
    <xf numFmtId="0" fontId="57" fillId="0" borderId="1" xfId="0" applyNumberFormat="1" applyFont="1" applyFill="1" applyBorder="1" applyAlignment="1">
      <alignment vertical="center"/>
    </xf>
    <xf numFmtId="177" fontId="53" fillId="0" borderId="1" xfId="59" applyNumberFormat="1" applyFont="1" applyFill="1" applyBorder="1" applyAlignment="1" applyProtection="1">
      <alignment vertical="center"/>
      <protection locked="0"/>
    </xf>
    <xf numFmtId="0" fontId="13" fillId="0" borderId="0" xfId="54" applyNumberFormat="1" applyFont="1" applyFill="1" applyAlignment="1" applyProtection="1">
      <alignment horizontal="center" vertical="center"/>
    </xf>
    <xf numFmtId="0" fontId="5" fillId="0" borderId="1" xfId="54" applyNumberFormat="1" applyFont="1" applyFill="1" applyBorder="1" applyAlignment="1" applyProtection="1">
      <alignment vertical="center"/>
    </xf>
    <xf numFmtId="3" fontId="5" fillId="0" borderId="1" xfId="54" applyNumberFormat="1" applyFont="1" applyFill="1" applyBorder="1" applyAlignment="1" applyProtection="1">
      <alignment horizontal="left" vertical="center"/>
    </xf>
    <xf numFmtId="3" fontId="13" fillId="0" borderId="1" xfId="54" applyNumberFormat="1" applyFont="1" applyFill="1" applyBorder="1" applyAlignment="1" applyProtection="1">
      <alignment horizontal="left" vertical="center"/>
    </xf>
    <xf numFmtId="3" fontId="5" fillId="0" borderId="1" xfId="0" applyNumberFormat="1" applyFont="1" applyFill="1" applyBorder="1" applyAlignment="1" applyProtection="1">
      <alignment horizontal="left" vertical="center" wrapText="1"/>
    </xf>
    <xf numFmtId="3" fontId="5" fillId="0" borderId="11" xfId="54" applyNumberFormat="1" applyFont="1" applyFill="1" applyBorder="1" applyAlignment="1" applyProtection="1">
      <alignment horizontal="center" vertical="center"/>
    </xf>
    <xf numFmtId="3" fontId="5" fillId="3" borderId="1" xfId="54" applyNumberFormat="1" applyFont="1" applyFill="1" applyBorder="1" applyAlignment="1" applyProtection="1">
      <alignment horizontal="center" vertical="center"/>
    </xf>
    <xf numFmtId="177" fontId="5" fillId="0" borderId="9" xfId="54" applyNumberFormat="1" applyFont="1" applyFill="1" applyBorder="1" applyAlignment="1" applyProtection="1">
      <alignment horizontal="center" vertical="center"/>
    </xf>
    <xf numFmtId="177" fontId="5" fillId="0" borderId="1" xfId="54" applyNumberFormat="1" applyFont="1" applyFill="1" applyBorder="1" applyAlignment="1" applyProtection="1">
      <alignment horizontal="center" vertical="center"/>
    </xf>
    <xf numFmtId="0" fontId="5" fillId="0" borderId="2" xfId="54" applyNumberFormat="1" applyFont="1" applyFill="1" applyBorder="1" applyAlignment="1" applyProtection="1">
      <alignment horizontal="left" vertical="center"/>
    </xf>
    <xf numFmtId="0" fontId="13" fillId="0" borderId="2" xfId="54" applyNumberFormat="1" applyFont="1" applyFill="1" applyBorder="1" applyAlignment="1" applyProtection="1">
      <alignment horizontal="left" vertical="center"/>
    </xf>
    <xf numFmtId="3" fontId="13" fillId="0" borderId="11" xfId="54" applyNumberFormat="1" applyFont="1" applyFill="1" applyBorder="1" applyAlignment="1" applyProtection="1">
      <alignment horizontal="center" vertical="center"/>
    </xf>
    <xf numFmtId="3" fontId="13" fillId="0" borderId="4" xfId="54" applyNumberFormat="1" applyFont="1" applyFill="1" applyBorder="1" applyAlignment="1" applyProtection="1">
      <alignment horizontal="center" vertical="center"/>
    </xf>
    <xf numFmtId="3" fontId="5" fillId="0" borderId="4" xfId="54" applyNumberFormat="1" applyFont="1" applyFill="1" applyBorder="1" applyAlignment="1" applyProtection="1">
      <alignment horizontal="left" vertical="center"/>
    </xf>
    <xf numFmtId="3" fontId="13" fillId="0" borderId="4" xfId="54" applyNumberFormat="1" applyFont="1" applyFill="1" applyBorder="1" applyAlignment="1" applyProtection="1">
      <alignment horizontal="left" vertical="center"/>
    </xf>
    <xf numFmtId="0" fontId="13" fillId="0" borderId="0" xfId="54" applyNumberFormat="1" applyFont="1" applyFill="1" applyAlignment="1" applyProtection="1">
      <alignment vertical="center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181" fontId="4" fillId="0" borderId="0" xfId="0" applyNumberFormat="1" applyFont="1" applyFill="1" applyBorder="1" applyAlignment="1">
      <alignment vertical="center"/>
    </xf>
    <xf numFmtId="0" fontId="4" fillId="0" borderId="0" xfId="57" applyFont="1" applyFill="1">
      <alignment vertical="center"/>
    </xf>
    <xf numFmtId="181" fontId="4" fillId="0" borderId="0" xfId="57" applyNumberFormat="1" applyFont="1" applyFill="1" applyAlignment="1">
      <alignment horizontal="right" vertical="center"/>
    </xf>
    <xf numFmtId="0" fontId="4" fillId="0" borderId="0" xfId="57" applyFont="1" applyFill="1" applyAlignment="1">
      <alignment horizontal="right" vertical="center"/>
    </xf>
    <xf numFmtId="181" fontId="36" fillId="0" borderId="0" xfId="22" applyNumberFormat="1" applyFont="1" applyFill="1" applyAlignment="1">
      <alignment horizontal="right" vertical="center"/>
    </xf>
    <xf numFmtId="0" fontId="36" fillId="0" borderId="0" xfId="22" applyFont="1" applyFill="1" applyAlignment="1">
      <alignment horizontal="right" vertical="center"/>
    </xf>
    <xf numFmtId="0" fontId="4" fillId="0" borderId="0" xfId="57" applyFont="1" applyFill="1" applyAlignment="1">
      <alignment vertical="center"/>
    </xf>
    <xf numFmtId="0" fontId="13" fillId="0" borderId="0" xfId="57" applyFont="1" applyFill="1" applyAlignment="1">
      <alignment horizontal="right" vertical="center"/>
    </xf>
    <xf numFmtId="0" fontId="37" fillId="0" borderId="1" xfId="59" applyFont="1" applyFill="1" applyBorder="1" applyAlignment="1" applyProtection="1">
      <alignment horizontal="center" vertical="center" wrapText="1"/>
      <protection locked="0"/>
    </xf>
    <xf numFmtId="177" fontId="37" fillId="0" borderId="1" xfId="59" applyNumberFormat="1" applyFont="1" applyFill="1" applyBorder="1" applyAlignment="1" applyProtection="1">
      <alignment horizontal="center" vertical="center" wrapText="1"/>
      <protection locked="0"/>
    </xf>
    <xf numFmtId="177" fontId="37" fillId="0" borderId="2" xfId="59" applyNumberFormat="1" applyFont="1" applyFill="1" applyBorder="1" applyAlignment="1" applyProtection="1">
      <alignment horizontal="center" vertical="center"/>
      <protection locked="0"/>
    </xf>
    <xf numFmtId="177" fontId="37" fillId="0" borderId="4" xfId="59" applyNumberFormat="1" applyFont="1" applyFill="1" applyBorder="1" applyAlignment="1" applyProtection="1">
      <alignment horizontal="center" vertical="center"/>
      <protection locked="0"/>
    </xf>
    <xf numFmtId="177" fontId="37" fillId="0" borderId="1" xfId="59" applyNumberFormat="1" applyFont="1" applyFill="1" applyBorder="1" applyAlignment="1" applyProtection="1">
      <alignment horizontal="right" vertical="center"/>
      <protection locked="0"/>
    </xf>
    <xf numFmtId="0" fontId="39" fillId="0" borderId="1" xfId="0" applyNumberFormat="1" applyFont="1" applyFill="1" applyBorder="1" applyAlignment="1">
      <alignment vertical="center"/>
    </xf>
    <xf numFmtId="0" fontId="13" fillId="0" borderId="4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  <protection locked="0"/>
    </xf>
    <xf numFmtId="182" fontId="53" fillId="0" borderId="1" xfId="59" applyNumberFormat="1" applyFont="1" applyFill="1" applyBorder="1" applyAlignment="1" applyProtection="1">
      <alignment vertical="center" wrapText="1"/>
      <protection locked="0"/>
    </xf>
    <xf numFmtId="177" fontId="58" fillId="0" borderId="1" xfId="59" applyNumberFormat="1" applyFont="1" applyFill="1" applyBorder="1" applyAlignment="1" applyProtection="1">
      <alignment vertical="center" wrapText="1"/>
      <protection locked="0"/>
    </xf>
    <xf numFmtId="0" fontId="38" fillId="0" borderId="1" xfId="0" applyNumberFormat="1" applyFont="1" applyFill="1" applyBorder="1" applyAlignment="1">
      <alignment vertical="center"/>
    </xf>
    <xf numFmtId="0" fontId="5" fillId="0" borderId="0" xfId="56" applyFont="1" applyFill="1" applyBorder="1" applyAlignment="1">
      <alignment vertical="center"/>
    </xf>
    <xf numFmtId="0" fontId="5" fillId="0" borderId="0" xfId="56" applyFont="1" applyFill="1" applyBorder="1" applyAlignment="1">
      <alignment horizontal="center" vertical="center"/>
    </xf>
    <xf numFmtId="0" fontId="59" fillId="0" borderId="0" xfId="56" applyFont="1" applyFill="1" applyBorder="1" applyAlignment="1">
      <alignment vertical="center"/>
    </xf>
    <xf numFmtId="0" fontId="59" fillId="0" borderId="0" xfId="56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vertical="center"/>
    </xf>
    <xf numFmtId="183" fontId="5" fillId="0" borderId="1" xfId="56" applyNumberFormat="1" applyFont="1" applyFill="1" applyBorder="1" applyAlignment="1">
      <alignment horizontal="right" vertical="center"/>
    </xf>
    <xf numFmtId="10" fontId="5" fillId="0" borderId="1" xfId="56" applyNumberFormat="1" applyFont="1" applyFill="1" applyBorder="1" applyAlignment="1">
      <alignment horizontal="right" vertical="center"/>
    </xf>
    <xf numFmtId="177" fontId="5" fillId="0" borderId="1" xfId="56" applyNumberFormat="1" applyFont="1" applyFill="1" applyBorder="1" applyAlignment="1">
      <alignment horizontal="right" vertical="center"/>
    </xf>
    <xf numFmtId="0" fontId="13" fillId="0" borderId="1" xfId="56" applyFont="1" applyFill="1" applyBorder="1" applyAlignment="1">
      <alignment vertical="center"/>
    </xf>
    <xf numFmtId="177" fontId="13" fillId="0" borderId="1" xfId="56" applyNumberFormat="1" applyFont="1" applyFill="1" applyBorder="1" applyAlignment="1">
      <alignment horizontal="right" vertical="center"/>
    </xf>
    <xf numFmtId="181" fontId="13" fillId="0" borderId="1" xfId="56" applyNumberFormat="1" applyFont="1" applyFill="1" applyBorder="1" applyAlignment="1">
      <alignment horizontal="center" vertical="center"/>
    </xf>
    <xf numFmtId="183" fontId="13" fillId="0" borderId="1" xfId="56" applyNumberFormat="1" applyFont="1" applyFill="1" applyBorder="1" applyAlignment="1">
      <alignment horizontal="right" vertical="center"/>
    </xf>
    <xf numFmtId="10" fontId="13" fillId="0" borderId="1" xfId="56" applyNumberFormat="1" applyFont="1" applyFill="1" applyBorder="1" applyAlignment="1">
      <alignment horizontal="right" vertical="center"/>
    </xf>
    <xf numFmtId="184" fontId="13" fillId="0" borderId="1" xfId="56" applyNumberFormat="1" applyFont="1" applyFill="1" applyBorder="1" applyAlignment="1">
      <alignment horizontal="right" vertical="center"/>
    </xf>
    <xf numFmtId="183" fontId="60" fillId="0" borderId="1" xfId="0" applyNumberFormat="1" applyFont="1" applyFill="1" applyBorder="1" applyAlignment="1">
      <alignment horizontal="right" vertical="center"/>
    </xf>
    <xf numFmtId="184" fontId="5" fillId="0" borderId="1" xfId="56" applyNumberFormat="1" applyFont="1" applyFill="1" applyBorder="1" applyAlignment="1">
      <alignment horizontal="right" vertical="center"/>
    </xf>
    <xf numFmtId="183" fontId="5" fillId="0" borderId="1" xfId="56" applyNumberFormat="1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vertical="center"/>
    </xf>
    <xf numFmtId="49" fontId="13" fillId="0" borderId="1" xfId="56" applyNumberFormat="1" applyFont="1" applyFill="1" applyBorder="1" applyAlignment="1">
      <alignment vertical="center"/>
    </xf>
    <xf numFmtId="0" fontId="13" fillId="0" borderId="1" xfId="56" applyFont="1" applyFill="1" applyBorder="1" applyAlignment="1">
      <alignment horizontal="left" vertical="center" wrapText="1"/>
    </xf>
    <xf numFmtId="0" fontId="13" fillId="0" borderId="1" xfId="56" applyFont="1" applyFill="1" applyBorder="1" applyAlignment="1">
      <alignment horizontal="left" vertical="center"/>
    </xf>
    <xf numFmtId="0" fontId="13" fillId="0" borderId="1" xfId="56" applyFont="1" applyFill="1" applyBorder="1" applyAlignment="1">
      <alignment horizontal="right" vertical="center" wrapText="1"/>
    </xf>
    <xf numFmtId="0" fontId="13" fillId="0" borderId="1" xfId="56" applyFont="1" applyFill="1" applyBorder="1" applyAlignment="1">
      <alignment horizontal="right" vertical="center"/>
    </xf>
    <xf numFmtId="177" fontId="13" fillId="3" borderId="1" xfId="56" applyNumberFormat="1" applyFont="1" applyFill="1" applyBorder="1" applyAlignment="1">
      <alignment horizontal="right" vertical="center"/>
    </xf>
    <xf numFmtId="10" fontId="13" fillId="0" borderId="1" xfId="56" applyNumberFormat="1" applyFont="1" applyFill="1" applyBorder="1" applyAlignment="1">
      <alignment vertical="center"/>
    </xf>
    <xf numFmtId="10" fontId="13" fillId="0" borderId="1" xfId="19" applyNumberFormat="1" applyFont="1" applyFill="1" applyBorder="1" applyAlignment="1">
      <alignment horizontal="right" vertical="center"/>
    </xf>
    <xf numFmtId="0" fontId="5" fillId="0" borderId="1" xfId="56" applyFont="1" applyFill="1" applyBorder="1" applyAlignment="1">
      <alignment horizontal="left" vertical="center" wrapText="1"/>
    </xf>
    <xf numFmtId="183" fontId="14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百分比 2 2" xfId="19"/>
    <cellStyle name="标题 1" xfId="20" builtinId="16"/>
    <cellStyle name="百分比 2 3" xfId="21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5_2016年预算执行和2017年预算草案（2017部分）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_2004年预算执行情况 2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9_2016年预算执行和2017年预算草案（2017部分）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10 2" xfId="54"/>
    <cellStyle name="60% - 强调文字颜色 6" xfId="55" builtinId="52"/>
    <cellStyle name="常规 9 2" xfId="56"/>
    <cellStyle name="常规 3" xfId="57"/>
    <cellStyle name="常规 5_2016年预算执行和2017年预算草案（2017部分） 2" xfId="58"/>
    <cellStyle name="常规 5" xfId="59"/>
    <cellStyle name="常规 9_2016年预算执行和2017年预算草案（2017部分） 2" xfId="60"/>
    <cellStyle name="常规 7" xfId="61"/>
    <cellStyle name="千位分隔[0] 3_2016年预算执行和2017年预算草案（2017部分）" xfId="62"/>
    <cellStyle name="常规 2" xfId="63"/>
    <cellStyle name="常规 23" xfId="6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0"/>
  <sheetViews>
    <sheetView workbookViewId="0">
      <pane ySplit="4" topLeftCell="A5" activePane="bottomLeft" state="frozen"/>
      <selection/>
      <selection pane="bottomLeft" activeCell="Q20" sqref="Q20"/>
    </sheetView>
  </sheetViews>
  <sheetFormatPr defaultColWidth="9" defaultRowHeight="14.25"/>
  <cols>
    <col min="1" max="1" width="33.5" style="10" customWidth="1"/>
    <col min="2" max="2" width="13.625" style="47" customWidth="1"/>
    <col min="3" max="3" width="11.125" style="47" hidden="1" customWidth="1"/>
    <col min="4" max="4" width="10.875" style="47" hidden="1" customWidth="1"/>
    <col min="5" max="5" width="12.375" style="47" customWidth="1"/>
    <col min="6" max="6" width="14.25" style="47" customWidth="1"/>
    <col min="7" max="7" width="11.625" style="105" customWidth="1"/>
    <col min="8" max="8" width="9" style="10" hidden="1" customWidth="1"/>
    <col min="9" max="9" width="12.625" style="10" hidden="1" customWidth="1"/>
    <col min="10" max="10" width="13.75" style="10" hidden="1" customWidth="1"/>
    <col min="11" max="11" width="9" style="10" hidden="1" customWidth="1"/>
    <col min="12" max="12" width="9.375" style="10" hidden="1" customWidth="1"/>
    <col min="13" max="13" width="9" style="10"/>
    <col min="14" max="15" width="9" style="10" hidden="1" customWidth="1"/>
    <col min="16" max="16384" width="9" style="10"/>
  </cols>
  <sheetData>
    <row r="1" ht="27.95" customHeight="1" spans="1:5">
      <c r="A1" s="262" t="s">
        <v>0</v>
      </c>
      <c r="B1" s="263"/>
      <c r="C1" s="263"/>
      <c r="D1" s="263"/>
      <c r="E1" s="263"/>
    </row>
    <row r="2" ht="30" customHeight="1" spans="1:7">
      <c r="A2" s="142" t="s">
        <v>1</v>
      </c>
      <c r="B2" s="142"/>
      <c r="C2" s="142"/>
      <c r="D2" s="142"/>
      <c r="E2" s="142"/>
      <c r="F2" s="142"/>
      <c r="G2" s="142"/>
    </row>
    <row r="3" ht="20.25" spans="1:7">
      <c r="A3" s="264"/>
      <c r="B3" s="265"/>
      <c r="C3" s="265"/>
      <c r="D3" s="265"/>
      <c r="E3" s="265"/>
      <c r="F3" s="265"/>
      <c r="G3" s="105" t="s">
        <v>2</v>
      </c>
    </row>
    <row r="4" ht="39.95" customHeight="1" spans="1:7">
      <c r="A4" s="145" t="s">
        <v>3</v>
      </c>
      <c r="B4" s="145" t="s">
        <v>4</v>
      </c>
      <c r="C4" s="145"/>
      <c r="D4" s="145"/>
      <c r="E4" s="145" t="s">
        <v>5</v>
      </c>
      <c r="F4" s="145" t="s">
        <v>6</v>
      </c>
      <c r="G4" s="145" t="s">
        <v>7</v>
      </c>
    </row>
    <row r="5" ht="21" customHeight="1" spans="1:15">
      <c r="A5" s="266" t="s">
        <v>8</v>
      </c>
      <c r="B5" s="267">
        <f>B6+B22</f>
        <v>204350</v>
      </c>
      <c r="C5" s="267">
        <f>C6+C22</f>
        <v>204350.47984</v>
      </c>
      <c r="D5" s="268">
        <f>(C5-E5)/E5</f>
        <v>0.0699818301960886</v>
      </c>
      <c r="E5" s="267">
        <f>E6+E22</f>
        <v>190985</v>
      </c>
      <c r="F5" s="267">
        <f t="shared" ref="F5:F26" si="0">B5-E5</f>
        <v>13365</v>
      </c>
      <c r="G5" s="268">
        <f t="shared" ref="G5:G26" si="1">F5/E5</f>
        <v>0.0699793177474671</v>
      </c>
      <c r="L5" s="267">
        <f>L6+L22</f>
        <v>204350</v>
      </c>
      <c r="O5" s="10">
        <f>L5-B5</f>
        <v>0</v>
      </c>
    </row>
    <row r="6" ht="21" customHeight="1" spans="1:12">
      <c r="A6" s="266" t="s">
        <v>9</v>
      </c>
      <c r="B6" s="267">
        <f>SUM(B7:B21)</f>
        <v>151130</v>
      </c>
      <c r="C6" s="267">
        <f>SUM(C7:C21)</f>
        <v>155000.47984</v>
      </c>
      <c r="D6" s="268">
        <f>(C6-E6)/E6</f>
        <v>0.0973796060773401</v>
      </c>
      <c r="E6" s="269">
        <f>SUM(E7:E21)</f>
        <v>141246</v>
      </c>
      <c r="F6" s="267">
        <f t="shared" si="0"/>
        <v>9884</v>
      </c>
      <c r="G6" s="268">
        <f t="shared" si="1"/>
        <v>0.0699772028942413</v>
      </c>
      <c r="L6" s="267">
        <f>SUM(L7:L21)</f>
        <v>151130</v>
      </c>
    </row>
    <row r="7" ht="21" customHeight="1" spans="1:12">
      <c r="A7" s="270" t="s">
        <v>10</v>
      </c>
      <c r="B7" s="271">
        <f>36100-3000</f>
        <v>33100</v>
      </c>
      <c r="C7" s="272">
        <v>36100</v>
      </c>
      <c r="D7" s="272"/>
      <c r="E7" s="271">
        <v>31515</v>
      </c>
      <c r="F7" s="273">
        <f t="shared" si="0"/>
        <v>1585</v>
      </c>
      <c r="G7" s="274">
        <f t="shared" si="1"/>
        <v>0.0502935110264953</v>
      </c>
      <c r="L7" s="271">
        <f>36100-3000</f>
        <v>33100</v>
      </c>
    </row>
    <row r="8" ht="21" customHeight="1" spans="1:12">
      <c r="A8" s="270" t="s">
        <v>11</v>
      </c>
      <c r="B8" s="271">
        <f>6380-1000</f>
        <v>5380</v>
      </c>
      <c r="C8" s="272">
        <v>7380.02016</v>
      </c>
      <c r="D8" s="272"/>
      <c r="E8" s="271">
        <v>6076</v>
      </c>
      <c r="F8" s="275">
        <f t="shared" si="0"/>
        <v>-696</v>
      </c>
      <c r="G8" s="274">
        <f t="shared" si="1"/>
        <v>-0.114549045424621</v>
      </c>
      <c r="L8" s="271">
        <f>6380-1000</f>
        <v>5380</v>
      </c>
    </row>
    <row r="9" ht="36" customHeight="1" spans="1:12">
      <c r="A9" s="270" t="s">
        <v>12</v>
      </c>
      <c r="B9" s="271">
        <v>2102</v>
      </c>
      <c r="C9" s="272">
        <v>2102</v>
      </c>
      <c r="D9" s="272"/>
      <c r="E9" s="271">
        <v>1865</v>
      </c>
      <c r="F9" s="273">
        <f t="shared" si="0"/>
        <v>237</v>
      </c>
      <c r="G9" s="274">
        <f t="shared" si="1"/>
        <v>0.127077747989276</v>
      </c>
      <c r="L9" s="271">
        <v>2102</v>
      </c>
    </row>
    <row r="10" ht="21" customHeight="1" spans="1:12">
      <c r="A10" s="270" t="s">
        <v>13</v>
      </c>
      <c r="B10" s="271">
        <f>5000-2000</f>
        <v>3000</v>
      </c>
      <c r="C10" s="272">
        <v>6000</v>
      </c>
      <c r="D10" s="272"/>
      <c r="E10" s="271">
        <v>3443</v>
      </c>
      <c r="F10" s="275">
        <f t="shared" si="0"/>
        <v>-443</v>
      </c>
      <c r="G10" s="274">
        <f t="shared" si="1"/>
        <v>-0.128666860296253</v>
      </c>
      <c r="L10" s="271">
        <f>5000-2000</f>
        <v>3000</v>
      </c>
    </row>
    <row r="11" ht="21" customHeight="1" spans="1:12">
      <c r="A11" s="270" t="s">
        <v>14</v>
      </c>
      <c r="B11" s="271">
        <v>5100</v>
      </c>
      <c r="C11" s="272">
        <v>5593.61376</v>
      </c>
      <c r="D11" s="272"/>
      <c r="E11" s="271">
        <v>4431</v>
      </c>
      <c r="F11" s="275">
        <f t="shared" si="0"/>
        <v>669</v>
      </c>
      <c r="G11" s="274">
        <f t="shared" si="1"/>
        <v>0.150981719702099</v>
      </c>
      <c r="L11" s="271">
        <v>5100</v>
      </c>
    </row>
    <row r="12" ht="21" customHeight="1" spans="1:12">
      <c r="A12" s="270" t="s">
        <v>15</v>
      </c>
      <c r="B12" s="271">
        <v>35600</v>
      </c>
      <c r="C12" s="272">
        <v>35600</v>
      </c>
      <c r="D12" s="272"/>
      <c r="E12" s="271">
        <v>21134</v>
      </c>
      <c r="F12" s="275">
        <f t="shared" si="0"/>
        <v>14466</v>
      </c>
      <c r="G12" s="274">
        <f t="shared" si="1"/>
        <v>0.684489448282389</v>
      </c>
      <c r="L12" s="271">
        <v>35600</v>
      </c>
    </row>
    <row r="13" ht="21" customHeight="1" spans="1:12">
      <c r="A13" s="270" t="s">
        <v>16</v>
      </c>
      <c r="B13" s="271">
        <v>1400</v>
      </c>
      <c r="C13" s="272">
        <v>2760</v>
      </c>
      <c r="D13" s="272"/>
      <c r="E13" s="276">
        <v>1399</v>
      </c>
      <c r="F13" s="275">
        <f t="shared" si="0"/>
        <v>1</v>
      </c>
      <c r="G13" s="274">
        <f t="shared" si="1"/>
        <v>0.000714796283059328</v>
      </c>
      <c r="L13" s="271">
        <v>1400</v>
      </c>
    </row>
    <row r="14" ht="21" customHeight="1" spans="1:12">
      <c r="A14" s="270" t="s">
        <v>17</v>
      </c>
      <c r="B14" s="271">
        <v>6000</v>
      </c>
      <c r="C14" s="272">
        <v>6000</v>
      </c>
      <c r="D14" s="272"/>
      <c r="E14" s="276">
        <v>3727</v>
      </c>
      <c r="F14" s="275">
        <f t="shared" si="0"/>
        <v>2273</v>
      </c>
      <c r="G14" s="274">
        <f t="shared" si="1"/>
        <v>0.609873893211698</v>
      </c>
      <c r="L14" s="271">
        <v>6000</v>
      </c>
    </row>
    <row r="15" ht="21" customHeight="1" spans="1:12">
      <c r="A15" s="270" t="s">
        <v>18</v>
      </c>
      <c r="B15" s="271">
        <f>25902+2000</f>
        <v>27902</v>
      </c>
      <c r="C15" s="272">
        <v>25902</v>
      </c>
      <c r="D15" s="272"/>
      <c r="E15" s="276">
        <v>48153</v>
      </c>
      <c r="F15" s="275">
        <f t="shared" si="0"/>
        <v>-20251</v>
      </c>
      <c r="G15" s="274">
        <f t="shared" si="1"/>
        <v>-0.420555313272278</v>
      </c>
      <c r="L15" s="271">
        <f>25902+2000</f>
        <v>27902</v>
      </c>
    </row>
    <row r="16" ht="21" customHeight="1" spans="1:12">
      <c r="A16" s="270" t="s">
        <v>19</v>
      </c>
      <c r="B16" s="271">
        <f>2790+1000</f>
        <v>3790</v>
      </c>
      <c r="C16" s="272">
        <v>2789.80848</v>
      </c>
      <c r="D16" s="272"/>
      <c r="E16" s="276">
        <v>2107</v>
      </c>
      <c r="F16" s="275">
        <f t="shared" si="0"/>
        <v>1683</v>
      </c>
      <c r="G16" s="274">
        <f t="shared" si="1"/>
        <v>0.798766018035121</v>
      </c>
      <c r="L16" s="271">
        <f>2790+1000</f>
        <v>3790</v>
      </c>
    </row>
    <row r="17" ht="32.1" customHeight="1" spans="1:12">
      <c r="A17" s="270" t="s">
        <v>20</v>
      </c>
      <c r="B17" s="271">
        <v>3749</v>
      </c>
      <c r="C17" s="272">
        <v>3766</v>
      </c>
      <c r="D17" s="272"/>
      <c r="E17" s="276">
        <v>3445</v>
      </c>
      <c r="F17" s="275">
        <f t="shared" si="0"/>
        <v>304</v>
      </c>
      <c r="G17" s="274">
        <f t="shared" si="1"/>
        <v>0.0882438316400581</v>
      </c>
      <c r="L17" s="271">
        <v>3749</v>
      </c>
    </row>
    <row r="18" ht="30" customHeight="1" spans="1:12">
      <c r="A18" s="270" t="s">
        <v>21</v>
      </c>
      <c r="B18" s="271">
        <f>18000+3000</f>
        <v>21000</v>
      </c>
      <c r="C18" s="272">
        <v>18000</v>
      </c>
      <c r="D18" s="272"/>
      <c r="E18" s="276">
        <v>11055</v>
      </c>
      <c r="F18" s="275">
        <f t="shared" si="0"/>
        <v>9945</v>
      </c>
      <c r="G18" s="274">
        <f t="shared" si="1"/>
        <v>0.899592944369064</v>
      </c>
      <c r="L18" s="271">
        <f>18000+3000</f>
        <v>21000</v>
      </c>
    </row>
    <row r="19" ht="21" customHeight="1" spans="1:12">
      <c r="A19" s="270" t="s">
        <v>22</v>
      </c>
      <c r="B19" s="271">
        <v>2004</v>
      </c>
      <c r="C19" s="272">
        <v>2004.01776</v>
      </c>
      <c r="D19" s="272"/>
      <c r="E19" s="276">
        <v>1944</v>
      </c>
      <c r="F19" s="275">
        <f t="shared" si="0"/>
        <v>60</v>
      </c>
      <c r="G19" s="274">
        <f t="shared" si="1"/>
        <v>0.0308641975308642</v>
      </c>
      <c r="L19" s="271">
        <v>2004</v>
      </c>
    </row>
    <row r="20" ht="27" customHeight="1" spans="1:12">
      <c r="A20" s="270" t="s">
        <v>23</v>
      </c>
      <c r="B20" s="271">
        <v>1000</v>
      </c>
      <c r="C20" s="272">
        <v>1000</v>
      </c>
      <c r="D20" s="272"/>
      <c r="E20" s="276">
        <v>948</v>
      </c>
      <c r="F20" s="275">
        <f t="shared" si="0"/>
        <v>52</v>
      </c>
      <c r="G20" s="274">
        <f t="shared" si="1"/>
        <v>0.0548523206751055</v>
      </c>
      <c r="L20" s="271">
        <v>1000</v>
      </c>
    </row>
    <row r="21" ht="21" customHeight="1" spans="1:12">
      <c r="A21" s="270" t="s">
        <v>24</v>
      </c>
      <c r="B21" s="271">
        <v>3</v>
      </c>
      <c r="C21" s="272">
        <v>3.01968</v>
      </c>
      <c r="D21" s="272"/>
      <c r="E21" s="276">
        <v>4</v>
      </c>
      <c r="F21" s="277">
        <f t="shared" si="0"/>
        <v>-1</v>
      </c>
      <c r="G21" s="274">
        <f t="shared" si="1"/>
        <v>-0.25</v>
      </c>
      <c r="L21" s="271">
        <v>3</v>
      </c>
    </row>
    <row r="22" ht="21" customHeight="1" spans="1:12">
      <c r="A22" s="266" t="s">
        <v>25</v>
      </c>
      <c r="B22" s="267">
        <f>B23+B31+B35+B36+B39+B50+B51+B52</f>
        <v>53220</v>
      </c>
      <c r="C22" s="278">
        <v>49350</v>
      </c>
      <c r="D22" s="268">
        <f>(C22-E22)/E22</f>
        <v>-0.00782082470495989</v>
      </c>
      <c r="E22" s="267">
        <f>E23+E31+E35+E39+E51+E52+E36+E50</f>
        <v>49739</v>
      </c>
      <c r="F22" s="277">
        <f t="shared" si="0"/>
        <v>3481</v>
      </c>
      <c r="G22" s="268">
        <f t="shared" si="1"/>
        <v>0.0699853233880858</v>
      </c>
      <c r="I22" s="10">
        <v>53220</v>
      </c>
      <c r="L22" s="267">
        <f>L23+L31+L35+L36+L39+L50+L51+L52</f>
        <v>53220</v>
      </c>
    </row>
    <row r="23" ht="21" customHeight="1" spans="1:12">
      <c r="A23" s="270" t="s">
        <v>26</v>
      </c>
      <c r="B23" s="273">
        <f>B24+B25+B26+B27+B28+B29+B30</f>
        <v>7360</v>
      </c>
      <c r="C23" s="273"/>
      <c r="D23" s="273"/>
      <c r="E23" s="273">
        <f>E24+E25+E26+E27+E28+E29+E30</f>
        <v>6076</v>
      </c>
      <c r="F23" s="275">
        <f t="shared" si="0"/>
        <v>1284</v>
      </c>
      <c r="G23" s="274">
        <f t="shared" si="1"/>
        <v>0.211323238973009</v>
      </c>
      <c r="I23" s="10">
        <v>7360</v>
      </c>
      <c r="J23" s="10">
        <f>B23-I23</f>
        <v>0</v>
      </c>
      <c r="L23" s="273">
        <f>L24+L25+L26+L27+L28+L29+L30</f>
        <v>4417</v>
      </c>
    </row>
    <row r="24" ht="21" customHeight="1" spans="1:12">
      <c r="A24" s="270" t="s">
        <v>27</v>
      </c>
      <c r="B24" s="273">
        <f>ROUND((B7+B54+B55+B60+2580)*0.03,0)</f>
        <v>2650</v>
      </c>
      <c r="C24" s="273">
        <f>ROUND((C7+C54+C55+C60)*0.03,0)</f>
        <v>1083</v>
      </c>
      <c r="D24" s="273"/>
      <c r="E24" s="271">
        <v>1984</v>
      </c>
      <c r="F24" s="275">
        <f t="shared" si="0"/>
        <v>666</v>
      </c>
      <c r="G24" s="274">
        <f t="shared" si="1"/>
        <v>0.335685483870968</v>
      </c>
      <c r="L24" s="273">
        <f>ROUND((L7+L54+L55+L60+2580)*0.03,0)</f>
        <v>2650</v>
      </c>
    </row>
    <row r="25" ht="21" customHeight="1" spans="1:12">
      <c r="A25" s="270" t="s">
        <v>28</v>
      </c>
      <c r="B25" s="273">
        <f>ROUND((B7+B54+B55+B60+2580)*0.02,0)</f>
        <v>1767</v>
      </c>
      <c r="C25" s="273">
        <f>ROUND((C7+C54+C55+C60)*0.02,0)</f>
        <v>722</v>
      </c>
      <c r="D25" s="273"/>
      <c r="E25" s="271">
        <v>1324</v>
      </c>
      <c r="F25" s="275">
        <f t="shared" si="0"/>
        <v>443</v>
      </c>
      <c r="G25" s="274">
        <f t="shared" si="1"/>
        <v>0.334592145015106</v>
      </c>
      <c r="L25" s="273">
        <f>ROUND((L7+L54+L55+L60+2580)*0.02,0)</f>
        <v>1767</v>
      </c>
    </row>
    <row r="26" ht="21" customHeight="1" spans="1:12">
      <c r="A26" s="270" t="s">
        <v>29</v>
      </c>
      <c r="B26" s="270">
        <v>643</v>
      </c>
      <c r="C26" s="270"/>
      <c r="D26" s="270"/>
      <c r="E26" s="271">
        <v>589</v>
      </c>
      <c r="F26" s="275">
        <f t="shared" si="0"/>
        <v>54</v>
      </c>
      <c r="G26" s="274">
        <f t="shared" si="1"/>
        <v>0.0916808149405773</v>
      </c>
      <c r="L26" s="270"/>
    </row>
    <row r="27" ht="21" customHeight="1" spans="1:12">
      <c r="A27" s="270" t="s">
        <v>30</v>
      </c>
      <c r="B27" s="270"/>
      <c r="C27" s="270"/>
      <c r="D27" s="270"/>
      <c r="E27" s="271"/>
      <c r="F27" s="277"/>
      <c r="G27" s="268"/>
      <c r="L27" s="270"/>
    </row>
    <row r="28" ht="21" customHeight="1" spans="1:12">
      <c r="A28" s="270" t="s">
        <v>31</v>
      </c>
      <c r="B28" s="270"/>
      <c r="C28" s="270"/>
      <c r="D28" s="270"/>
      <c r="E28" s="271"/>
      <c r="F28" s="277"/>
      <c r="G28" s="268"/>
      <c r="L28" s="270"/>
    </row>
    <row r="29" ht="21" customHeight="1" spans="1:12">
      <c r="A29" s="270" t="s">
        <v>32</v>
      </c>
      <c r="B29" s="270">
        <v>1000</v>
      </c>
      <c r="C29" s="270"/>
      <c r="D29" s="270"/>
      <c r="E29" s="271">
        <v>1228</v>
      </c>
      <c r="F29" s="275">
        <f t="shared" ref="F29:F31" si="2">B29-E29</f>
        <v>-228</v>
      </c>
      <c r="G29" s="274">
        <f t="shared" ref="G29:G31" si="3">F29/E29</f>
        <v>-0.185667752442997</v>
      </c>
      <c r="L29" s="270"/>
    </row>
    <row r="30" ht="21" customHeight="1" spans="1:12">
      <c r="A30" s="270" t="s">
        <v>33</v>
      </c>
      <c r="B30" s="270">
        <v>1300</v>
      </c>
      <c r="C30" s="270"/>
      <c r="D30" s="270"/>
      <c r="E30" s="271">
        <v>951</v>
      </c>
      <c r="F30" s="275">
        <f t="shared" si="2"/>
        <v>349</v>
      </c>
      <c r="G30" s="274">
        <f t="shared" si="3"/>
        <v>0.366982124079916</v>
      </c>
      <c r="L30" s="270"/>
    </row>
    <row r="31" ht="21" customHeight="1" spans="1:12">
      <c r="A31" s="270" t="s">
        <v>34</v>
      </c>
      <c r="B31" s="270">
        <v>11150</v>
      </c>
      <c r="C31" s="270"/>
      <c r="D31" s="270"/>
      <c r="E31" s="271">
        <v>5252</v>
      </c>
      <c r="F31" s="275">
        <f t="shared" si="2"/>
        <v>5898</v>
      </c>
      <c r="G31" s="274">
        <f t="shared" si="3"/>
        <v>1.12300076161462</v>
      </c>
      <c r="I31" s="10">
        <v>11150</v>
      </c>
      <c r="L31" s="270"/>
    </row>
    <row r="32" ht="21" hidden="1" customHeight="1" spans="1:12">
      <c r="A32" s="279" t="s">
        <v>35</v>
      </c>
      <c r="B32" s="270">
        <v>950</v>
      </c>
      <c r="C32" s="270"/>
      <c r="D32" s="270"/>
      <c r="E32" s="271">
        <v>695.93</v>
      </c>
      <c r="F32" s="275"/>
      <c r="G32" s="274"/>
      <c r="L32" s="270"/>
    </row>
    <row r="33" ht="21" hidden="1" customHeight="1" spans="1:12">
      <c r="A33" s="279" t="s">
        <v>36</v>
      </c>
      <c r="B33" s="270">
        <v>1160</v>
      </c>
      <c r="C33" s="270"/>
      <c r="D33" s="270"/>
      <c r="E33" s="271">
        <v>1205.11</v>
      </c>
      <c r="F33" s="275"/>
      <c r="G33" s="274"/>
      <c r="L33" s="270"/>
    </row>
    <row r="34" ht="30" hidden="1" customHeight="1" spans="1:12">
      <c r="A34" s="279" t="s">
        <v>37</v>
      </c>
      <c r="B34" s="270">
        <v>480</v>
      </c>
      <c r="C34" s="270"/>
      <c r="D34" s="270"/>
      <c r="E34" s="271">
        <v>438.61</v>
      </c>
      <c r="F34" s="275"/>
      <c r="G34" s="274"/>
      <c r="L34" s="270"/>
    </row>
    <row r="35" ht="21" customHeight="1" spans="1:12">
      <c r="A35" s="270" t="s">
        <v>38</v>
      </c>
      <c r="B35" s="271">
        <v>19000</v>
      </c>
      <c r="C35" s="271"/>
      <c r="D35" s="271"/>
      <c r="E35" s="271">
        <v>15798</v>
      </c>
      <c r="F35" s="275">
        <f t="shared" ref="F35:F42" si="4">B35-E35</f>
        <v>3202</v>
      </c>
      <c r="G35" s="274">
        <f t="shared" ref="G35:G42" si="5">F35/E35</f>
        <v>0.202683884035954</v>
      </c>
      <c r="I35" s="10">
        <v>19000</v>
      </c>
      <c r="L35" s="271">
        <f>28000+4400+400</f>
        <v>32800</v>
      </c>
    </row>
    <row r="36" ht="21" customHeight="1" spans="1:12">
      <c r="A36" s="270" t="s">
        <v>39</v>
      </c>
      <c r="B36" s="271"/>
      <c r="C36" s="271"/>
      <c r="D36" s="271"/>
      <c r="E36" s="271">
        <f>E37+E38</f>
        <v>2001</v>
      </c>
      <c r="F36" s="275">
        <f t="shared" si="4"/>
        <v>-2001</v>
      </c>
      <c r="G36" s="274">
        <f t="shared" si="5"/>
        <v>-1</v>
      </c>
      <c r="L36" s="271"/>
    </row>
    <row r="37" ht="21" customHeight="1" spans="1:12">
      <c r="A37" s="270" t="s">
        <v>40</v>
      </c>
      <c r="B37" s="271"/>
      <c r="C37" s="271"/>
      <c r="D37" s="271"/>
      <c r="E37" s="271">
        <v>2000</v>
      </c>
      <c r="F37" s="275">
        <f t="shared" si="4"/>
        <v>-2000</v>
      </c>
      <c r="G37" s="274">
        <f t="shared" si="5"/>
        <v>-1</v>
      </c>
      <c r="L37" s="271"/>
    </row>
    <row r="38" ht="21" customHeight="1" spans="1:12">
      <c r="A38" s="280" t="s">
        <v>41</v>
      </c>
      <c r="B38" s="271"/>
      <c r="C38" s="271"/>
      <c r="D38" s="271"/>
      <c r="E38" s="271">
        <v>1</v>
      </c>
      <c r="F38" s="275">
        <f t="shared" si="4"/>
        <v>-1</v>
      </c>
      <c r="G38" s="274">
        <f t="shared" si="5"/>
        <v>-1</v>
      </c>
      <c r="L38" s="271"/>
    </row>
    <row r="39" ht="21" customHeight="1" spans="1:12">
      <c r="A39" s="281" t="s">
        <v>42</v>
      </c>
      <c r="B39" s="271">
        <v>14200</v>
      </c>
      <c r="C39" s="271"/>
      <c r="D39" s="271"/>
      <c r="E39" s="271">
        <v>15885</v>
      </c>
      <c r="F39" s="275">
        <f t="shared" si="4"/>
        <v>-1685</v>
      </c>
      <c r="G39" s="274">
        <f t="shared" si="5"/>
        <v>-0.106074913440353</v>
      </c>
      <c r="I39" s="10">
        <v>14200</v>
      </c>
      <c r="L39" s="285">
        <f>20153-4400+250</f>
        <v>16003</v>
      </c>
    </row>
    <row r="40" ht="27" customHeight="1" spans="1:12">
      <c r="A40" s="282" t="s">
        <v>43</v>
      </c>
      <c r="B40" s="271"/>
      <c r="C40" s="271"/>
      <c r="D40" s="271"/>
      <c r="E40" s="271">
        <v>1234</v>
      </c>
      <c r="F40" s="275">
        <f t="shared" si="4"/>
        <v>-1234</v>
      </c>
      <c r="G40" s="274">
        <f t="shared" si="5"/>
        <v>-1</v>
      </c>
      <c r="L40" s="271"/>
    </row>
    <row r="41" ht="21" customHeight="1" spans="1:12">
      <c r="A41" s="281" t="s">
        <v>44</v>
      </c>
      <c r="B41" s="283"/>
      <c r="C41" s="281"/>
      <c r="D41" s="281"/>
      <c r="E41" s="271">
        <v>3642</v>
      </c>
      <c r="F41" s="275">
        <f t="shared" si="4"/>
        <v>-3642</v>
      </c>
      <c r="G41" s="274">
        <f t="shared" si="5"/>
        <v>-1</v>
      </c>
      <c r="L41" s="281"/>
    </row>
    <row r="42" ht="21" customHeight="1" spans="1:12">
      <c r="A42" s="282" t="s">
        <v>45</v>
      </c>
      <c r="B42" s="271">
        <v>10000</v>
      </c>
      <c r="C42" s="282"/>
      <c r="D42" s="282"/>
      <c r="E42" s="271">
        <v>1183</v>
      </c>
      <c r="F42" s="275">
        <f t="shared" si="4"/>
        <v>8817</v>
      </c>
      <c r="G42" s="274">
        <f t="shared" si="5"/>
        <v>7.4530853761623</v>
      </c>
      <c r="L42" s="282"/>
    </row>
    <row r="43" ht="21" hidden="1" customHeight="1" spans="1:12">
      <c r="A43" s="279" t="s">
        <v>46</v>
      </c>
      <c r="B43" s="284"/>
      <c r="C43" s="282"/>
      <c r="D43" s="282"/>
      <c r="E43" s="271">
        <v>6.3</v>
      </c>
      <c r="F43" s="275"/>
      <c r="G43" s="274"/>
      <c r="L43" s="282"/>
    </row>
    <row r="44" ht="21" hidden="1" customHeight="1" spans="1:12">
      <c r="A44" s="279" t="s">
        <v>47</v>
      </c>
      <c r="B44" s="284"/>
      <c r="C44" s="282"/>
      <c r="D44" s="282"/>
      <c r="E44" s="271">
        <v>1123.23</v>
      </c>
      <c r="F44" s="275"/>
      <c r="G44" s="274"/>
      <c r="L44" s="282"/>
    </row>
    <row r="45" ht="21" hidden="1" customHeight="1" spans="1:12">
      <c r="A45" s="279" t="s">
        <v>48</v>
      </c>
      <c r="B45" s="284"/>
      <c r="C45" s="282"/>
      <c r="D45" s="282"/>
      <c r="E45" s="271">
        <v>3.55</v>
      </c>
      <c r="F45" s="275"/>
      <c r="G45" s="274"/>
      <c r="L45" s="282"/>
    </row>
    <row r="46" ht="21" customHeight="1" spans="1:12">
      <c r="A46" s="282" t="s">
        <v>49</v>
      </c>
      <c r="B46" s="284">
        <v>420</v>
      </c>
      <c r="C46" s="282"/>
      <c r="D46" s="282"/>
      <c r="E46" s="271">
        <v>409</v>
      </c>
      <c r="F46" s="275">
        <f t="shared" ref="F46:F72" si="6">B46-E46</f>
        <v>11</v>
      </c>
      <c r="G46" s="274">
        <f t="shared" ref="G46:G72" si="7">F46/E46</f>
        <v>0.0268948655256724</v>
      </c>
      <c r="L46" s="282"/>
    </row>
    <row r="47" ht="21" customHeight="1" spans="1:12">
      <c r="A47" s="282" t="s">
        <v>50</v>
      </c>
      <c r="B47" s="284"/>
      <c r="C47" s="282"/>
      <c r="D47" s="282"/>
      <c r="E47" s="271"/>
      <c r="F47" s="275"/>
      <c r="G47" s="274"/>
      <c r="L47" s="282"/>
    </row>
    <row r="48" ht="21" customHeight="1" spans="1:12">
      <c r="A48" s="281" t="s">
        <v>51</v>
      </c>
      <c r="B48" s="283">
        <v>3780</v>
      </c>
      <c r="C48" s="281"/>
      <c r="D48" s="281"/>
      <c r="E48" s="271">
        <v>9418</v>
      </c>
      <c r="F48" s="275">
        <f t="shared" si="6"/>
        <v>-5638</v>
      </c>
      <c r="G48" s="274">
        <f t="shared" si="7"/>
        <v>-0.598640900403483</v>
      </c>
      <c r="L48" s="281"/>
    </row>
    <row r="49" ht="21" hidden="1" customHeight="1" spans="1:12">
      <c r="A49" s="281" t="s">
        <v>52</v>
      </c>
      <c r="B49" s="283"/>
      <c r="C49" s="281"/>
      <c r="D49" s="281"/>
      <c r="E49" s="271"/>
      <c r="F49" s="275"/>
      <c r="G49" s="274"/>
      <c r="L49" s="281"/>
    </row>
    <row r="50" ht="21" customHeight="1" spans="1:12">
      <c r="A50" s="282" t="s">
        <v>53</v>
      </c>
      <c r="B50" s="284"/>
      <c r="C50" s="282"/>
      <c r="D50" s="282"/>
      <c r="E50" s="271"/>
      <c r="F50" s="275"/>
      <c r="G50" s="274"/>
      <c r="L50" s="282"/>
    </row>
    <row r="51" ht="21" customHeight="1" spans="1:12">
      <c r="A51" s="270" t="s">
        <v>54</v>
      </c>
      <c r="B51" s="284">
        <v>150</v>
      </c>
      <c r="C51" s="270"/>
      <c r="D51" s="270"/>
      <c r="E51" s="271">
        <v>183</v>
      </c>
      <c r="F51" s="275">
        <f t="shared" si="6"/>
        <v>-33</v>
      </c>
      <c r="G51" s="274">
        <f t="shared" si="7"/>
        <v>-0.180327868852459</v>
      </c>
      <c r="I51" s="10">
        <v>150</v>
      </c>
      <c r="L51" s="270"/>
    </row>
    <row r="52" ht="21" customHeight="1" spans="1:12">
      <c r="A52" s="270" t="s">
        <v>55</v>
      </c>
      <c r="B52" s="284">
        <v>1360</v>
      </c>
      <c r="C52" s="270"/>
      <c r="D52" s="270"/>
      <c r="E52" s="271">
        <v>4544</v>
      </c>
      <c r="F52" s="275">
        <f t="shared" si="6"/>
        <v>-3184</v>
      </c>
      <c r="G52" s="274">
        <f t="shared" si="7"/>
        <v>-0.700704225352113</v>
      </c>
      <c r="I52" s="10">
        <v>1360</v>
      </c>
      <c r="L52" s="270"/>
    </row>
    <row r="53" ht="21" customHeight="1" spans="1:12">
      <c r="A53" s="266" t="s">
        <v>56</v>
      </c>
      <c r="B53" s="267">
        <f>B54+B55+B56+B57+B58</f>
        <v>58942</v>
      </c>
      <c r="C53" s="267"/>
      <c r="D53" s="267"/>
      <c r="E53" s="267">
        <f>E54+E55+E56+E57+E58</f>
        <v>56429</v>
      </c>
      <c r="F53" s="277">
        <f t="shared" si="6"/>
        <v>2513</v>
      </c>
      <c r="G53" s="268">
        <f t="shared" si="7"/>
        <v>0.0445338389835014</v>
      </c>
      <c r="L53" s="267">
        <f>L54+L55+L56+L57+L58</f>
        <v>58942</v>
      </c>
    </row>
    <row r="54" ht="21" customHeight="1" spans="1:12">
      <c r="A54" s="270" t="s">
        <v>57</v>
      </c>
      <c r="B54" s="270">
        <f>ROUND((B7/0.375*0.5),0)-1290</f>
        <v>42843</v>
      </c>
      <c r="C54" s="270"/>
      <c r="D54" s="270"/>
      <c r="E54" s="271">
        <v>39344</v>
      </c>
      <c r="F54" s="275">
        <f t="shared" si="6"/>
        <v>3499</v>
      </c>
      <c r="G54" s="274">
        <f t="shared" si="7"/>
        <v>0.0889335095567304</v>
      </c>
      <c r="L54" s="270">
        <f>ROUND((L7/0.375*0.5),0)-1290</f>
        <v>42843</v>
      </c>
    </row>
    <row r="55" ht="21" customHeight="1" spans="1:12">
      <c r="A55" s="270" t="s">
        <v>58</v>
      </c>
      <c r="B55" s="270">
        <v>62</v>
      </c>
      <c r="C55" s="270"/>
      <c r="D55" s="270"/>
      <c r="E55" s="271">
        <v>62</v>
      </c>
      <c r="F55" s="275">
        <f t="shared" si="6"/>
        <v>0</v>
      </c>
      <c r="G55" s="274">
        <f t="shared" si="7"/>
        <v>0</v>
      </c>
      <c r="L55" s="270">
        <v>62</v>
      </c>
    </row>
    <row r="56" ht="21" customHeight="1" spans="1:12">
      <c r="A56" s="270" t="s">
        <v>59</v>
      </c>
      <c r="B56" s="270">
        <f>ROUND((B8/0.28*0.6),0)</f>
        <v>11529</v>
      </c>
      <c r="C56" s="270"/>
      <c r="D56" s="270"/>
      <c r="E56" s="271">
        <v>13019</v>
      </c>
      <c r="F56" s="277">
        <f t="shared" si="6"/>
        <v>-1490</v>
      </c>
      <c r="G56" s="274">
        <f t="shared" si="7"/>
        <v>-0.114448114294493</v>
      </c>
      <c r="L56" s="270">
        <f>ROUND((L8/0.28*0.6),0)</f>
        <v>11529</v>
      </c>
    </row>
    <row r="57" ht="21" customHeight="1" spans="1:12">
      <c r="A57" s="270" t="s">
        <v>60</v>
      </c>
      <c r="B57" s="270">
        <f>ROUND((B9/0.28*0.6),0)</f>
        <v>4504</v>
      </c>
      <c r="C57" s="270"/>
      <c r="D57" s="270"/>
      <c r="E57" s="271">
        <v>3997</v>
      </c>
      <c r="F57" s="275">
        <f t="shared" si="6"/>
        <v>507</v>
      </c>
      <c r="G57" s="274">
        <f t="shared" si="7"/>
        <v>0.126845133850388</v>
      </c>
      <c r="L57" s="270">
        <f>ROUND((L9/0.28*0.6),0)</f>
        <v>4504</v>
      </c>
    </row>
    <row r="58" ht="21" customHeight="1" spans="1:12">
      <c r="A58" s="270" t="s">
        <v>61</v>
      </c>
      <c r="B58" s="270">
        <f>B21/0.375*0.5</f>
        <v>4</v>
      </c>
      <c r="C58" s="270"/>
      <c r="D58" s="270"/>
      <c r="E58" s="271">
        <v>7</v>
      </c>
      <c r="F58" s="277">
        <f t="shared" si="6"/>
        <v>-3</v>
      </c>
      <c r="G58" s="274">
        <f t="shared" si="7"/>
        <v>-0.428571428571429</v>
      </c>
      <c r="L58" s="270">
        <f>L21/0.375*0.5</f>
        <v>4</v>
      </c>
    </row>
    <row r="59" ht="21" customHeight="1" spans="1:12">
      <c r="A59" s="266" t="s">
        <v>62</v>
      </c>
      <c r="B59" s="267">
        <f>B60+B61+B62+B63+B64+B65+B66</f>
        <v>16951</v>
      </c>
      <c r="C59" s="266"/>
      <c r="D59" s="266"/>
      <c r="E59" s="267">
        <f>E60+E61+E62+E63+E64+E65+E66</f>
        <v>14491</v>
      </c>
      <c r="F59" s="277">
        <f t="shared" si="6"/>
        <v>2460</v>
      </c>
      <c r="G59" s="268">
        <f t="shared" si="7"/>
        <v>0.169760541025464</v>
      </c>
      <c r="L59" s="267">
        <f>L60+L61+L62+L63+L64+L65+L66</f>
        <v>16951</v>
      </c>
    </row>
    <row r="60" ht="21" customHeight="1" spans="1:12">
      <c r="A60" s="270" t="s">
        <v>63</v>
      </c>
      <c r="B60" s="271">
        <f>ROUND((B7/0.375*0.125),0)-1290</f>
        <v>9743</v>
      </c>
      <c r="C60" s="271"/>
      <c r="D60" s="271"/>
      <c r="E60" s="271">
        <v>7936</v>
      </c>
      <c r="F60" s="275">
        <f t="shared" si="6"/>
        <v>1807</v>
      </c>
      <c r="G60" s="274">
        <f t="shared" si="7"/>
        <v>0.227696572580645</v>
      </c>
      <c r="L60" s="271">
        <f>ROUND((L7/0.375*0.125),0)-1290</f>
        <v>9743</v>
      </c>
    </row>
    <row r="61" ht="21" customHeight="1" spans="1:12">
      <c r="A61" s="270" t="s">
        <v>64</v>
      </c>
      <c r="B61" s="271">
        <f>ROUND((B8/0.28*0.12),0)</f>
        <v>2306</v>
      </c>
      <c r="C61" s="271"/>
      <c r="D61" s="271"/>
      <c r="E61" s="271">
        <v>2604</v>
      </c>
      <c r="F61" s="275">
        <f t="shared" si="6"/>
        <v>-298</v>
      </c>
      <c r="G61" s="274">
        <f t="shared" si="7"/>
        <v>-0.114439324116743</v>
      </c>
      <c r="L61" s="271">
        <f>ROUND((L8/0.28*0.12),0)</f>
        <v>2306</v>
      </c>
    </row>
    <row r="62" ht="21" customHeight="1" spans="1:12">
      <c r="A62" s="270" t="s">
        <v>65</v>
      </c>
      <c r="B62" s="271">
        <f>ROUND((B9/0.28*0.12),0)</f>
        <v>901</v>
      </c>
      <c r="C62" s="271"/>
      <c r="D62" s="271"/>
      <c r="E62" s="271">
        <v>799</v>
      </c>
      <c r="F62" s="275">
        <f t="shared" si="6"/>
        <v>102</v>
      </c>
      <c r="G62" s="274">
        <f t="shared" si="7"/>
        <v>0.127659574468085</v>
      </c>
      <c r="L62" s="271">
        <f>ROUND((L9/0.28*0.12),0)</f>
        <v>901</v>
      </c>
    </row>
    <row r="63" ht="21" customHeight="1" spans="1:12">
      <c r="A63" s="270" t="s">
        <v>66</v>
      </c>
      <c r="B63" s="271">
        <f>ROUND((B10/0.75*0.25),0)</f>
        <v>1000</v>
      </c>
      <c r="C63" s="271"/>
      <c r="D63" s="271"/>
      <c r="E63" s="271">
        <v>1148</v>
      </c>
      <c r="F63" s="275">
        <f t="shared" si="6"/>
        <v>-148</v>
      </c>
      <c r="G63" s="274">
        <f t="shared" si="7"/>
        <v>-0.128919860627178</v>
      </c>
      <c r="L63" s="271">
        <f>ROUND((L10/0.75*0.25),0)</f>
        <v>1000</v>
      </c>
    </row>
    <row r="64" ht="21" customHeight="1" spans="1:12">
      <c r="A64" s="270" t="s">
        <v>67</v>
      </c>
      <c r="B64" s="271">
        <f>ROUND((B14/0.7*0.3),0)</f>
        <v>2571</v>
      </c>
      <c r="C64" s="271"/>
      <c r="D64" s="271"/>
      <c r="E64" s="271">
        <v>1597</v>
      </c>
      <c r="F64" s="275">
        <f t="shared" si="6"/>
        <v>974</v>
      </c>
      <c r="G64" s="274">
        <f t="shared" si="7"/>
        <v>0.609893550407013</v>
      </c>
      <c r="L64" s="271">
        <f>ROUND((L14/0.7*0.3),0)</f>
        <v>2571</v>
      </c>
    </row>
    <row r="65" ht="21" customHeight="1" spans="1:12">
      <c r="A65" s="270" t="s">
        <v>68</v>
      </c>
      <c r="B65" s="271">
        <f>ROUND((B20/0.7*0.3),0)</f>
        <v>429</v>
      </c>
      <c r="C65" s="271"/>
      <c r="D65" s="271"/>
      <c r="E65" s="271">
        <v>406</v>
      </c>
      <c r="F65" s="275">
        <f t="shared" si="6"/>
        <v>23</v>
      </c>
      <c r="G65" s="274">
        <f t="shared" si="7"/>
        <v>0.0566502463054187</v>
      </c>
      <c r="L65" s="271">
        <f>ROUND((L20/0.7*0.3),0)</f>
        <v>429</v>
      </c>
    </row>
    <row r="66" ht="21" customHeight="1" spans="1:12">
      <c r="A66" s="270" t="s">
        <v>61</v>
      </c>
      <c r="B66" s="271">
        <f>B21/0.375*0.125</f>
        <v>1</v>
      </c>
      <c r="C66" s="271"/>
      <c r="D66" s="271"/>
      <c r="E66" s="271">
        <v>1</v>
      </c>
      <c r="F66" s="275">
        <f t="shared" si="6"/>
        <v>0</v>
      </c>
      <c r="G66" s="274">
        <f t="shared" si="7"/>
        <v>0</v>
      </c>
      <c r="L66" s="271">
        <f>L21/0.375*0.125</f>
        <v>1</v>
      </c>
    </row>
    <row r="67" ht="21" customHeight="1" spans="1:12">
      <c r="A67" s="266" t="s">
        <v>69</v>
      </c>
      <c r="B67" s="267">
        <f>B5+B53+B59</f>
        <v>280243</v>
      </c>
      <c r="C67" s="267"/>
      <c r="D67" s="267"/>
      <c r="E67" s="267">
        <f>E5+E53+E59</f>
        <v>261905</v>
      </c>
      <c r="F67" s="277">
        <f t="shared" si="6"/>
        <v>18338</v>
      </c>
      <c r="G67" s="268">
        <f t="shared" si="7"/>
        <v>0.0700177545293141</v>
      </c>
      <c r="L67" s="267">
        <f>L5+L53+L59</f>
        <v>280243</v>
      </c>
    </row>
    <row r="68" ht="21" customHeight="1" spans="1:12">
      <c r="A68" s="270" t="s">
        <v>70</v>
      </c>
      <c r="B68" s="271">
        <f>B6+B53+B59</f>
        <v>227023</v>
      </c>
      <c r="C68" s="270"/>
      <c r="D68" s="270"/>
      <c r="E68" s="273">
        <f>E6+E53+E59</f>
        <v>212166</v>
      </c>
      <c r="F68" s="275">
        <f t="shared" si="6"/>
        <v>14857</v>
      </c>
      <c r="G68" s="274">
        <f t="shared" si="7"/>
        <v>0.0700253575030872</v>
      </c>
      <c r="L68" s="270">
        <f>L6+L53+L59</f>
        <v>227023</v>
      </c>
    </row>
    <row r="69" ht="21" customHeight="1" spans="1:12">
      <c r="A69" s="270" t="s">
        <v>71</v>
      </c>
      <c r="B69" s="286">
        <f>B68/B67</f>
        <v>0.8100933832424</v>
      </c>
      <c r="C69" s="286"/>
      <c r="D69" s="286"/>
      <c r="E69" s="287">
        <f>ROUND(E68/E67,4)</f>
        <v>0.8101</v>
      </c>
      <c r="F69" s="275">
        <f t="shared" si="6"/>
        <v>-6.61675759972002e-6</v>
      </c>
      <c r="G69" s="274">
        <f t="shared" si="7"/>
        <v>-8.1678281690162e-6</v>
      </c>
      <c r="L69" s="286">
        <f>L68/L67</f>
        <v>0.8100933832424</v>
      </c>
    </row>
    <row r="70" ht="21" customHeight="1" spans="1:12">
      <c r="A70" s="270" t="s">
        <v>72</v>
      </c>
      <c r="B70" s="286">
        <f>B6/B5</f>
        <v>0.739564472718375</v>
      </c>
      <c r="C70" s="286"/>
      <c r="D70" s="286"/>
      <c r="E70" s="287">
        <f>ROUND(E6/E5,4)</f>
        <v>0.7396</v>
      </c>
      <c r="F70" s="275">
        <f t="shared" si="6"/>
        <v>-3.55272816247032e-5</v>
      </c>
      <c r="G70" s="274">
        <f t="shared" si="7"/>
        <v>-4.8035805333563e-5</v>
      </c>
      <c r="L70" s="286">
        <f>L6/L5</f>
        <v>0.739564472718375</v>
      </c>
    </row>
    <row r="71" ht="21" customHeight="1" spans="1:14">
      <c r="A71" s="288" t="s">
        <v>73</v>
      </c>
      <c r="B71" s="289">
        <f>B6+B24+B25+B26+B29+B30+B32+B33+B34+B43+B44+B45+B49+B53+B59</f>
        <v>236973</v>
      </c>
      <c r="C71" s="289"/>
      <c r="D71" s="289"/>
      <c r="E71" s="289">
        <v>221504</v>
      </c>
      <c r="F71" s="277">
        <f t="shared" si="6"/>
        <v>15469</v>
      </c>
      <c r="G71" s="268">
        <f t="shared" si="7"/>
        <v>0.0698362106327651</v>
      </c>
      <c r="L71" s="289">
        <f>L6+L24+L25+L26+L29+L30+L32+L33+L34+L43+L44+L45+L49+L53+L59</f>
        <v>231440</v>
      </c>
      <c r="N71" s="10">
        <f>B71-L71</f>
        <v>5533</v>
      </c>
    </row>
    <row r="72" ht="21" customHeight="1" spans="1:14">
      <c r="A72" s="288" t="s">
        <v>74</v>
      </c>
      <c r="B72" s="289">
        <f>B22-B24-B25-B26-B29-B30-B32-B33-B34-B43-B44-B45-B49</f>
        <v>43270</v>
      </c>
      <c r="C72" s="289"/>
      <c r="D72" s="289"/>
      <c r="E72" s="269">
        <v>40402</v>
      </c>
      <c r="F72" s="277">
        <f t="shared" si="6"/>
        <v>2868</v>
      </c>
      <c r="G72" s="268">
        <f t="shared" si="7"/>
        <v>0.0709865848225335</v>
      </c>
      <c r="L72" s="289">
        <f>L22-L24-L25-L26-L29-L30-L32-L33-L34-L43-L44-L45-L49</f>
        <v>48803</v>
      </c>
      <c r="N72" s="10">
        <f>B72-L72</f>
        <v>-5533</v>
      </c>
    </row>
    <row r="73" ht="21" customHeight="1" spans="1:6">
      <c r="A73" s="290" t="s">
        <v>75</v>
      </c>
      <c r="B73" s="291"/>
      <c r="C73" s="291"/>
      <c r="D73" s="291"/>
      <c r="E73" s="291"/>
      <c r="F73" s="291"/>
    </row>
    <row r="74" ht="21" customHeight="1" spans="1:6">
      <c r="A74" s="290" t="s">
        <v>76</v>
      </c>
      <c r="B74" s="291"/>
      <c r="C74" s="291"/>
      <c r="D74" s="291"/>
      <c r="E74" s="291"/>
      <c r="F74" s="291"/>
    </row>
    <row r="75" ht="21" customHeight="1" spans="1:6">
      <c r="A75" s="290" t="s">
        <v>77</v>
      </c>
      <c r="B75" s="291"/>
      <c r="C75" s="291"/>
      <c r="D75" s="291"/>
      <c r="E75" s="291"/>
      <c r="F75" s="291"/>
    </row>
    <row r="76" ht="21" customHeight="1" spans="1:6">
      <c r="A76" s="290" t="s">
        <v>78</v>
      </c>
      <c r="B76" s="291"/>
      <c r="C76" s="291"/>
      <c r="D76" s="291"/>
      <c r="E76" s="291"/>
      <c r="F76" s="292"/>
    </row>
    <row r="77" ht="43" customHeight="1" spans="1:7">
      <c r="A77" s="293"/>
      <c r="B77" s="294"/>
      <c r="C77" s="294"/>
      <c r="D77" s="294"/>
      <c r="E77" s="294"/>
      <c r="F77" s="294"/>
      <c r="G77" s="293"/>
    </row>
    <row r="78" ht="21.95" customHeight="1" spans="1:7">
      <c r="A78" s="293"/>
      <c r="B78" s="294"/>
      <c r="C78" s="294"/>
      <c r="D78" s="294"/>
      <c r="E78" s="294"/>
      <c r="F78" s="294"/>
      <c r="G78" s="293"/>
    </row>
    <row r="79" ht="21" customHeight="1" spans="1:7">
      <c r="A79" s="293"/>
      <c r="B79" s="294"/>
      <c r="C79" s="294"/>
      <c r="D79" s="294"/>
      <c r="E79" s="294"/>
      <c r="F79" s="294"/>
      <c r="G79" s="293"/>
    </row>
    <row r="80" ht="13.5" spans="1:7">
      <c r="A80" s="293"/>
      <c r="B80" s="294"/>
      <c r="C80" s="294"/>
      <c r="D80" s="294"/>
      <c r="E80" s="294"/>
      <c r="F80" s="294"/>
      <c r="G80" s="293"/>
    </row>
  </sheetData>
  <autoFilter ref="A4:G80">
    <extLst/>
  </autoFilter>
  <mergeCells count="5">
    <mergeCell ref="A2:G2"/>
    <mergeCell ref="A77:G77"/>
    <mergeCell ref="A78:G78"/>
    <mergeCell ref="A79:G79"/>
    <mergeCell ref="A80:G80"/>
  </mergeCells>
  <printOptions horizontalCentered="1"/>
  <pageMargins left="0.314583333333333" right="0.236111111111111" top="0.511805555555556" bottom="0.708333333333333" header="0.511805555555556" footer="0.393055555555556"/>
  <pageSetup paperSize="9" scale="90" firstPageNumber="21" fitToHeight="0" orientation="portrait" useFirstPageNumber="1" horizontalDpi="600" verticalDpi="600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opLeftCell="A8" workbookViewId="0">
      <selection activeCell="H14" sqref="H14"/>
    </sheetView>
  </sheetViews>
  <sheetFormatPr defaultColWidth="16.875" defaultRowHeight="14.25"/>
  <cols>
    <col min="1" max="1" width="29.7" style="10" customWidth="1"/>
    <col min="2" max="3" width="10.75" style="47" hidden="1" customWidth="1"/>
    <col min="4" max="4" width="9.50833333333333" style="47" customWidth="1"/>
    <col min="5" max="5" width="8.39166666666667" style="47" customWidth="1"/>
    <col min="6" max="6" width="9.25" style="47" customWidth="1"/>
    <col min="7" max="7" width="8.3" style="47" customWidth="1"/>
    <col min="8" max="8" width="25.2833333333333" style="47" customWidth="1"/>
    <col min="9" max="9" width="21.375" style="141" hidden="1" customWidth="1"/>
    <col min="10" max="12" width="16.875" style="46" customWidth="1"/>
    <col min="13" max="14" width="16.875" style="46" hidden="1" customWidth="1"/>
    <col min="15" max="16384" width="16.875" style="46"/>
  </cols>
  <sheetData>
    <row r="1" ht="30" customHeight="1" spans="1:1">
      <c r="A1" s="45" t="s">
        <v>2591</v>
      </c>
    </row>
    <row r="2" ht="35.25" customHeight="1" spans="1:9">
      <c r="A2" s="142" t="s">
        <v>2592</v>
      </c>
      <c r="B2" s="142"/>
      <c r="C2" s="142"/>
      <c r="D2" s="142"/>
      <c r="E2" s="142"/>
      <c r="F2" s="142"/>
      <c r="G2" s="142"/>
      <c r="H2" s="142"/>
      <c r="I2" s="159"/>
    </row>
    <row r="3" ht="18" customHeight="1" spans="8:8">
      <c r="H3" s="143" t="s">
        <v>2</v>
      </c>
    </row>
    <row r="4" ht="36" customHeight="1" spans="1:9">
      <c r="A4" s="49" t="s">
        <v>2593</v>
      </c>
      <c r="B4" s="144" t="s">
        <v>863</v>
      </c>
      <c r="C4" s="145" t="s">
        <v>2594</v>
      </c>
      <c r="D4" s="144" t="s">
        <v>864</v>
      </c>
      <c r="E4" s="146" t="s">
        <v>2595</v>
      </c>
      <c r="F4" s="50" t="s">
        <v>2596</v>
      </c>
      <c r="G4" s="52" t="s">
        <v>7</v>
      </c>
      <c r="H4" s="52" t="s">
        <v>2597</v>
      </c>
      <c r="I4" s="52" t="s">
        <v>2598</v>
      </c>
    </row>
    <row r="5" ht="36" customHeight="1" spans="1:9">
      <c r="A5" s="53" t="s">
        <v>2599</v>
      </c>
      <c r="B5" s="147">
        <v>268712.6</v>
      </c>
      <c r="C5" s="147">
        <f>C7+C11+C12</f>
        <v>143874</v>
      </c>
      <c r="D5" s="147">
        <f>D6+D11+D12+D13+D16+D18</f>
        <v>286541.62</v>
      </c>
      <c r="E5" s="147">
        <f>E6+E11+E12+E13+E16+E18</f>
        <v>143141</v>
      </c>
      <c r="F5" s="147">
        <f t="shared" ref="F5:F7" si="0">D5-E5</f>
        <v>143400.62</v>
      </c>
      <c r="G5" s="60">
        <f t="shared" ref="G5:G7" si="1">F5/E5</f>
        <v>1.00181373610636</v>
      </c>
      <c r="H5" s="56"/>
      <c r="I5" s="65"/>
    </row>
    <row r="6" ht="36" customHeight="1" spans="1:9">
      <c r="A6" s="57" t="s">
        <v>2600</v>
      </c>
      <c r="B6" s="148">
        <v>218032</v>
      </c>
      <c r="C6" s="148"/>
      <c r="D6" s="148">
        <f>D7+D8+D9+D10</f>
        <v>216429</v>
      </c>
      <c r="E6" s="148">
        <v>140156</v>
      </c>
      <c r="F6" s="149">
        <f t="shared" si="0"/>
        <v>76273</v>
      </c>
      <c r="G6" s="60">
        <f t="shared" si="1"/>
        <v>0.544200747738235</v>
      </c>
      <c r="H6" s="60"/>
      <c r="I6" s="160"/>
    </row>
    <row r="7" ht="36" customHeight="1" spans="1:9">
      <c r="A7" s="150" t="s">
        <v>2601</v>
      </c>
      <c r="B7" s="149">
        <v>218032</v>
      </c>
      <c r="C7" s="149">
        <v>141000</v>
      </c>
      <c r="D7" s="151">
        <f>222364-5000-867-65-3</f>
        <v>216429</v>
      </c>
      <c r="E7" s="148">
        <v>140156</v>
      </c>
      <c r="F7" s="149">
        <f t="shared" si="0"/>
        <v>76273</v>
      </c>
      <c r="G7" s="60">
        <f t="shared" si="1"/>
        <v>0.544200747738235</v>
      </c>
      <c r="H7" s="152"/>
      <c r="I7" s="65" t="s">
        <v>2602</v>
      </c>
    </row>
    <row r="8" ht="36" customHeight="1" spans="1:9">
      <c r="A8" s="150" t="s">
        <v>2603</v>
      </c>
      <c r="B8" s="149"/>
      <c r="C8" s="149"/>
      <c r="D8" s="151"/>
      <c r="E8" s="148"/>
      <c r="F8" s="149"/>
      <c r="G8" s="60"/>
      <c r="H8" s="60"/>
      <c r="I8" s="65"/>
    </row>
    <row r="9" ht="36" customHeight="1" spans="1:9">
      <c r="A9" s="153" t="s">
        <v>2604</v>
      </c>
      <c r="B9" s="149"/>
      <c r="C9" s="149"/>
      <c r="D9" s="151"/>
      <c r="E9" s="148"/>
      <c r="F9" s="149"/>
      <c r="G9" s="60"/>
      <c r="H9" s="60"/>
      <c r="I9" s="65"/>
    </row>
    <row r="10" ht="36" customHeight="1" spans="1:9">
      <c r="A10" s="57" t="s">
        <v>2605</v>
      </c>
      <c r="B10" s="149"/>
      <c r="C10" s="149"/>
      <c r="D10" s="151"/>
      <c r="E10" s="148"/>
      <c r="F10" s="149"/>
      <c r="G10" s="60"/>
      <c r="H10" s="60"/>
      <c r="I10" s="65"/>
    </row>
    <row r="11" ht="36" customHeight="1" spans="1:11">
      <c r="A11" s="57" t="s">
        <v>2606</v>
      </c>
      <c r="B11" s="149">
        <v>2847.6</v>
      </c>
      <c r="C11" s="149">
        <v>1173</v>
      </c>
      <c r="D11" s="151">
        <f>3047+3</f>
        <v>3050</v>
      </c>
      <c r="E11" s="154">
        <v>1284</v>
      </c>
      <c r="F11" s="149">
        <f t="shared" ref="F11:F18" si="2">D11-E11</f>
        <v>1766</v>
      </c>
      <c r="G11" s="60">
        <f>F11/E11</f>
        <v>1.37538940809969</v>
      </c>
      <c r="H11" s="60"/>
      <c r="I11" s="156"/>
      <c r="J11" s="161"/>
      <c r="K11" s="161"/>
    </row>
    <row r="12" ht="36" customHeight="1" spans="1:11">
      <c r="A12" s="57" t="s">
        <v>2607</v>
      </c>
      <c r="B12" s="149">
        <v>2941</v>
      </c>
      <c r="C12" s="149">
        <v>1701</v>
      </c>
      <c r="D12" s="149">
        <v>3147</v>
      </c>
      <c r="E12" s="154">
        <v>1701</v>
      </c>
      <c r="F12" s="149">
        <f t="shared" si="2"/>
        <v>1446</v>
      </c>
      <c r="G12" s="60">
        <f>F12/E12</f>
        <v>0.850088183421517</v>
      </c>
      <c r="H12" s="60"/>
      <c r="I12" s="156"/>
      <c r="J12" s="161"/>
      <c r="K12" s="161"/>
    </row>
    <row r="13" ht="36" customHeight="1" spans="1:9">
      <c r="A13" s="155" t="s">
        <v>2608</v>
      </c>
      <c r="B13" s="149">
        <v>9289</v>
      </c>
      <c r="C13" s="149"/>
      <c r="D13" s="149">
        <v>8833</v>
      </c>
      <c r="E13" s="149"/>
      <c r="F13" s="149">
        <f t="shared" si="2"/>
        <v>8833</v>
      </c>
      <c r="G13" s="60"/>
      <c r="H13" s="60"/>
      <c r="I13" s="156"/>
    </row>
    <row r="14" ht="36" customHeight="1" spans="1:9">
      <c r="A14" s="155" t="s">
        <v>2609</v>
      </c>
      <c r="B14" s="149">
        <v>2098</v>
      </c>
      <c r="C14" s="149"/>
      <c r="D14" s="149">
        <v>1819.44</v>
      </c>
      <c r="E14" s="148"/>
      <c r="F14" s="149">
        <f t="shared" si="2"/>
        <v>1819.44</v>
      </c>
      <c r="G14" s="60"/>
      <c r="H14" s="63" t="s">
        <v>2610</v>
      </c>
      <c r="I14" s="156" t="s">
        <v>2611</v>
      </c>
    </row>
    <row r="15" ht="36" customHeight="1" spans="1:9">
      <c r="A15" s="155" t="s">
        <v>2612</v>
      </c>
      <c r="B15" s="149">
        <v>7191</v>
      </c>
      <c r="C15" s="149"/>
      <c r="D15" s="149">
        <v>7013.49</v>
      </c>
      <c r="E15" s="148"/>
      <c r="F15" s="149">
        <f t="shared" si="2"/>
        <v>7013.49</v>
      </c>
      <c r="G15" s="60"/>
      <c r="H15" s="156" t="s">
        <v>2613</v>
      </c>
      <c r="I15" s="156" t="s">
        <v>2611</v>
      </c>
    </row>
    <row r="16" ht="36" customHeight="1" spans="1:9">
      <c r="A16" s="155" t="s">
        <v>2614</v>
      </c>
      <c r="B16" s="149">
        <v>3514</v>
      </c>
      <c r="C16" s="149"/>
      <c r="D16" s="149">
        <f>D17</f>
        <v>5450.42</v>
      </c>
      <c r="E16" s="64"/>
      <c r="F16" s="149">
        <f t="shared" si="2"/>
        <v>5450.42</v>
      </c>
      <c r="G16" s="64"/>
      <c r="H16" s="64"/>
      <c r="I16" s="162"/>
    </row>
    <row r="17" ht="36" customHeight="1" spans="1:9">
      <c r="A17" s="155" t="s">
        <v>2615</v>
      </c>
      <c r="B17" s="149">
        <v>3514</v>
      </c>
      <c r="C17" s="149"/>
      <c r="D17" s="149">
        <v>5450.42</v>
      </c>
      <c r="E17" s="64"/>
      <c r="F17" s="149">
        <f t="shared" si="2"/>
        <v>5450.42</v>
      </c>
      <c r="G17" s="64"/>
      <c r="H17" s="156" t="s">
        <v>2616</v>
      </c>
      <c r="I17" s="156" t="s">
        <v>2611</v>
      </c>
    </row>
    <row r="18" ht="99.75" customHeight="1" spans="1:9">
      <c r="A18" s="155" t="s">
        <v>2617</v>
      </c>
      <c r="B18" s="157">
        <v>32089</v>
      </c>
      <c r="C18" s="157"/>
      <c r="D18" s="157">
        <v>49632.2</v>
      </c>
      <c r="E18" s="64"/>
      <c r="F18" s="149">
        <f t="shared" si="2"/>
        <v>49632.2</v>
      </c>
      <c r="G18" s="64"/>
      <c r="H18" s="158" t="s">
        <v>2618</v>
      </c>
      <c r="I18" s="156" t="s">
        <v>2619</v>
      </c>
    </row>
  </sheetData>
  <mergeCells count="1">
    <mergeCell ref="A2:I2"/>
  </mergeCells>
  <printOptions horizontalCentered="1"/>
  <pageMargins left="0.314583333333333" right="0.236111111111111" top="0.511805555555556" bottom="0.550694444444444" header="0.511805555555556" footer="0.354166666666667"/>
  <pageSetup paperSize="9" scale="95" firstPageNumber="58" fitToHeight="0" orientation="portrait" useFirstPageNumber="1" horizontalDpi="600" verticalDpi="600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topLeftCell="A8" workbookViewId="0">
      <selection activeCell="D18" sqref="D18"/>
    </sheetView>
  </sheetViews>
  <sheetFormatPr defaultColWidth="9" defaultRowHeight="14.25" outlineLevelCol="4"/>
  <cols>
    <col min="1" max="1" width="11.875" style="10" customWidth="1"/>
    <col min="2" max="2" width="41" style="10" customWidth="1"/>
    <col min="3" max="3" width="12.875" style="10" customWidth="1"/>
    <col min="4" max="4" width="11.25" style="10" customWidth="1"/>
    <col min="5" max="5" width="11.625" style="10" customWidth="1"/>
    <col min="6" max="16384" width="9" style="10"/>
  </cols>
  <sheetData>
    <row r="1" spans="1:5">
      <c r="A1" s="11" t="s">
        <v>2620</v>
      </c>
      <c r="C1" s="105"/>
      <c r="D1" s="105"/>
      <c r="E1" s="105"/>
    </row>
    <row r="2" ht="30" customHeight="1" spans="1:5">
      <c r="A2" s="106" t="s">
        <v>2621</v>
      </c>
      <c r="B2" s="106"/>
      <c r="C2" s="107"/>
      <c r="D2" s="107"/>
      <c r="E2" s="107"/>
    </row>
    <row r="3" spans="3:5">
      <c r="C3" s="105"/>
      <c r="D3" s="105"/>
      <c r="E3" s="108" t="s">
        <v>2</v>
      </c>
    </row>
    <row r="4" ht="25" customHeight="1" spans="1:5">
      <c r="A4" s="109" t="s">
        <v>81</v>
      </c>
      <c r="B4" s="110" t="s">
        <v>82</v>
      </c>
      <c r="C4" s="111" t="s">
        <v>83</v>
      </c>
      <c r="D4" s="112" t="s">
        <v>84</v>
      </c>
      <c r="E4" s="113" t="s">
        <v>85</v>
      </c>
    </row>
    <row r="5" ht="25" customHeight="1" spans="1:5">
      <c r="A5" s="114"/>
      <c r="B5" s="115" t="s">
        <v>2622</v>
      </c>
      <c r="C5" s="116">
        <v>278576.42</v>
      </c>
      <c r="D5" s="116">
        <v>273541.96</v>
      </c>
      <c r="E5" s="116">
        <v>5034.46</v>
      </c>
    </row>
    <row r="6" ht="25" customHeight="1" spans="1:5">
      <c r="A6" s="117">
        <v>212</v>
      </c>
      <c r="B6" s="118" t="s">
        <v>631</v>
      </c>
      <c r="C6" s="119">
        <v>246938.61</v>
      </c>
      <c r="D6" s="119">
        <v>246938.61</v>
      </c>
      <c r="E6" s="119">
        <v>0</v>
      </c>
    </row>
    <row r="7" ht="25" customHeight="1" spans="1:5">
      <c r="A7" s="37">
        <v>21208</v>
      </c>
      <c r="B7" s="118" t="s">
        <v>2623</v>
      </c>
      <c r="C7" s="120">
        <v>239891.61</v>
      </c>
      <c r="D7" s="120">
        <v>239891.61</v>
      </c>
      <c r="E7" s="120">
        <v>0</v>
      </c>
    </row>
    <row r="8" ht="25" customHeight="1" spans="1:5">
      <c r="A8" s="37">
        <v>2120801</v>
      </c>
      <c r="B8" s="121" t="s">
        <v>2624</v>
      </c>
      <c r="C8" s="120">
        <v>60</v>
      </c>
      <c r="D8" s="120">
        <v>60</v>
      </c>
      <c r="E8" s="120">
        <v>0</v>
      </c>
    </row>
    <row r="9" ht="25" customHeight="1" spans="1:5">
      <c r="A9" s="37">
        <v>2120802</v>
      </c>
      <c r="B9" s="121" t="s">
        <v>2625</v>
      </c>
      <c r="C9" s="120">
        <v>40000</v>
      </c>
      <c r="D9" s="120">
        <v>40000</v>
      </c>
      <c r="E9" s="120">
        <v>0</v>
      </c>
    </row>
    <row r="10" ht="25" customHeight="1" spans="1:5">
      <c r="A10" s="37">
        <v>2120803</v>
      </c>
      <c r="B10" s="121" t="s">
        <v>2626</v>
      </c>
      <c r="C10" s="120">
        <v>22245.17</v>
      </c>
      <c r="D10" s="120">
        <v>22245.17</v>
      </c>
      <c r="E10" s="120">
        <v>0</v>
      </c>
    </row>
    <row r="11" ht="25" customHeight="1" spans="1:5">
      <c r="A11" s="37">
        <v>2120804</v>
      </c>
      <c r="B11" s="121" t="s">
        <v>2627</v>
      </c>
      <c r="C11" s="120">
        <v>24744</v>
      </c>
      <c r="D11" s="120">
        <v>24744</v>
      </c>
      <c r="E11" s="120">
        <v>0</v>
      </c>
    </row>
    <row r="12" ht="25" customHeight="1" spans="1:5">
      <c r="A12" s="37">
        <v>2120805</v>
      </c>
      <c r="B12" s="121" t="s">
        <v>2628</v>
      </c>
      <c r="C12" s="120">
        <v>5000</v>
      </c>
      <c r="D12" s="120">
        <v>5000</v>
      </c>
      <c r="E12" s="120">
        <v>0</v>
      </c>
    </row>
    <row r="13" ht="25" customHeight="1" spans="1:5">
      <c r="A13" s="37">
        <v>2120806</v>
      </c>
      <c r="B13" s="121" t="s">
        <v>2629</v>
      </c>
      <c r="C13" s="120">
        <v>33000</v>
      </c>
      <c r="D13" s="120">
        <v>33000</v>
      </c>
      <c r="E13" s="120">
        <v>0</v>
      </c>
    </row>
    <row r="14" ht="25" customHeight="1" spans="1:5">
      <c r="A14" s="37">
        <v>2120811</v>
      </c>
      <c r="B14" s="121" t="s">
        <v>2630</v>
      </c>
      <c r="C14" s="120">
        <v>291</v>
      </c>
      <c r="D14" s="120">
        <v>291</v>
      </c>
      <c r="E14" s="120">
        <v>0</v>
      </c>
    </row>
    <row r="15" ht="25" customHeight="1" spans="1:5">
      <c r="A15" s="37">
        <v>2120814</v>
      </c>
      <c r="B15" s="122" t="s">
        <v>2631</v>
      </c>
      <c r="C15" s="120">
        <v>196</v>
      </c>
      <c r="D15" s="120">
        <v>196</v>
      </c>
      <c r="E15" s="120">
        <v>0</v>
      </c>
    </row>
    <row r="16" ht="25" customHeight="1" spans="1:5">
      <c r="A16" s="37">
        <v>2120815</v>
      </c>
      <c r="B16" s="122" t="s">
        <v>2632</v>
      </c>
      <c r="C16" s="123">
        <f>16208.79+450</f>
        <v>16658.79</v>
      </c>
      <c r="D16" s="123">
        <f>16208.79+450</f>
        <v>16658.79</v>
      </c>
      <c r="E16" s="120">
        <v>0</v>
      </c>
    </row>
    <row r="17" ht="25" customHeight="1" spans="1:5">
      <c r="A17" s="37">
        <v>2120816</v>
      </c>
      <c r="B17" s="122" t="s">
        <v>2633</v>
      </c>
      <c r="C17" s="120">
        <v>22610</v>
      </c>
      <c r="D17" s="120">
        <v>22609.78</v>
      </c>
      <c r="E17" s="120">
        <v>0</v>
      </c>
    </row>
    <row r="18" ht="25" customHeight="1" spans="1:5">
      <c r="A18" s="37">
        <v>2120899</v>
      </c>
      <c r="B18" s="121" t="s">
        <v>2634</v>
      </c>
      <c r="C18" s="123">
        <f>75536.87-450</f>
        <v>75086.87</v>
      </c>
      <c r="D18" s="123">
        <f>75536.87-450</f>
        <v>75086.87</v>
      </c>
      <c r="E18" s="120">
        <v>0</v>
      </c>
    </row>
    <row r="19" ht="25" customHeight="1" spans="1:5">
      <c r="A19" s="37">
        <v>21213</v>
      </c>
      <c r="B19" s="118" t="s">
        <v>2635</v>
      </c>
      <c r="C19" s="120">
        <v>3900</v>
      </c>
      <c r="D19" s="120">
        <v>3900</v>
      </c>
      <c r="E19" s="120">
        <v>0</v>
      </c>
    </row>
    <row r="20" ht="25" customHeight="1" spans="1:5">
      <c r="A20" s="37">
        <v>2121301</v>
      </c>
      <c r="B20" s="121" t="s">
        <v>2636</v>
      </c>
      <c r="C20" s="120">
        <v>3900</v>
      </c>
      <c r="D20" s="120">
        <v>3900</v>
      </c>
      <c r="E20" s="120">
        <v>0</v>
      </c>
    </row>
    <row r="21" ht="25" customHeight="1" spans="1:5">
      <c r="A21" s="37">
        <v>21214</v>
      </c>
      <c r="B21" s="118" t="s">
        <v>2637</v>
      </c>
      <c r="C21" s="120">
        <v>3147</v>
      </c>
      <c r="D21" s="120">
        <v>3147</v>
      </c>
      <c r="E21" s="120">
        <v>0</v>
      </c>
    </row>
    <row r="22" ht="25" customHeight="1" spans="1:5">
      <c r="A22" s="37">
        <v>2121401</v>
      </c>
      <c r="B22" s="121" t="s">
        <v>2638</v>
      </c>
      <c r="C22" s="120">
        <v>3147</v>
      </c>
      <c r="D22" s="120">
        <v>3147</v>
      </c>
      <c r="E22" s="120">
        <v>0</v>
      </c>
    </row>
    <row r="23" ht="25" customHeight="1" spans="1:5">
      <c r="A23" s="117">
        <v>213</v>
      </c>
      <c r="B23" s="118" t="s">
        <v>659</v>
      </c>
      <c r="C23" s="119">
        <v>4180.44</v>
      </c>
      <c r="D23" s="119">
        <v>0</v>
      </c>
      <c r="E23" s="119">
        <v>4180.44</v>
      </c>
    </row>
    <row r="24" ht="25" customHeight="1" spans="1:5">
      <c r="A24" s="37">
        <v>21372</v>
      </c>
      <c r="B24" s="124" t="s">
        <v>2639</v>
      </c>
      <c r="C24" s="120">
        <v>4180.44</v>
      </c>
      <c r="D24" s="120">
        <v>0</v>
      </c>
      <c r="E24" s="120">
        <v>4180.44</v>
      </c>
    </row>
    <row r="25" ht="25" customHeight="1" spans="1:5">
      <c r="A25" s="37">
        <v>2137201</v>
      </c>
      <c r="B25" s="122" t="s">
        <v>2640</v>
      </c>
      <c r="C25" s="120">
        <v>2536.44</v>
      </c>
      <c r="D25" s="120">
        <v>0</v>
      </c>
      <c r="E25" s="120">
        <v>2536.44</v>
      </c>
    </row>
    <row r="26" ht="25" customHeight="1" spans="1:5">
      <c r="A26" s="37">
        <v>2137202</v>
      </c>
      <c r="B26" s="122" t="s">
        <v>2641</v>
      </c>
      <c r="C26" s="120">
        <v>1644</v>
      </c>
      <c r="D26" s="120">
        <v>0</v>
      </c>
      <c r="E26" s="120">
        <v>1644</v>
      </c>
    </row>
    <row r="27" ht="25" customHeight="1" spans="1:5">
      <c r="A27" s="117">
        <v>229</v>
      </c>
      <c r="B27" s="118" t="s">
        <v>839</v>
      </c>
      <c r="C27" s="119">
        <v>10854.02</v>
      </c>
      <c r="D27" s="119">
        <v>10000</v>
      </c>
      <c r="E27" s="119">
        <v>854.02</v>
      </c>
    </row>
    <row r="28" ht="25" customHeight="1" spans="1:5">
      <c r="A28" s="37">
        <v>22904</v>
      </c>
      <c r="B28" s="118" t="s">
        <v>2642</v>
      </c>
      <c r="C28" s="120">
        <v>10000</v>
      </c>
      <c r="D28" s="120">
        <v>10000</v>
      </c>
      <c r="E28" s="120">
        <v>0</v>
      </c>
    </row>
    <row r="29" ht="25" customHeight="1" spans="1:5">
      <c r="A29" s="37">
        <v>2290401</v>
      </c>
      <c r="B29" s="121" t="s">
        <v>2643</v>
      </c>
      <c r="C29" s="120">
        <v>10000</v>
      </c>
      <c r="D29" s="120">
        <v>10000</v>
      </c>
      <c r="E29" s="120">
        <v>0</v>
      </c>
    </row>
    <row r="30" ht="25" customHeight="1" spans="1:5">
      <c r="A30" s="37">
        <v>22960</v>
      </c>
      <c r="B30" s="118" t="s">
        <v>2644</v>
      </c>
      <c r="C30" s="120">
        <v>854.02</v>
      </c>
      <c r="D30" s="120">
        <v>0</v>
      </c>
      <c r="E30" s="120">
        <v>854.02</v>
      </c>
    </row>
    <row r="31" ht="25" customHeight="1" spans="1:5">
      <c r="A31" s="37">
        <v>2296002</v>
      </c>
      <c r="B31" s="121" t="s">
        <v>2645</v>
      </c>
      <c r="C31" s="120">
        <v>438.02</v>
      </c>
      <c r="D31" s="120">
        <v>0</v>
      </c>
      <c r="E31" s="120">
        <v>438.02</v>
      </c>
    </row>
    <row r="32" ht="25" customHeight="1" spans="1:5">
      <c r="A32" s="37">
        <v>2296003</v>
      </c>
      <c r="B32" s="121" t="s">
        <v>2646</v>
      </c>
      <c r="C32" s="120">
        <v>169</v>
      </c>
      <c r="D32" s="120">
        <v>0</v>
      </c>
      <c r="E32" s="120">
        <v>169</v>
      </c>
    </row>
    <row r="33" ht="25" customHeight="1" spans="1:5">
      <c r="A33" s="37">
        <v>2296006</v>
      </c>
      <c r="B33" s="121" t="s">
        <v>2647</v>
      </c>
      <c r="C33" s="120">
        <v>247</v>
      </c>
      <c r="D33" s="120">
        <v>0</v>
      </c>
      <c r="E33" s="120">
        <v>247</v>
      </c>
    </row>
    <row r="34" ht="25" customHeight="1" spans="1:5">
      <c r="A34" s="37">
        <v>231</v>
      </c>
      <c r="B34" s="118" t="s">
        <v>845</v>
      </c>
      <c r="C34" s="120">
        <v>2320</v>
      </c>
      <c r="D34" s="120">
        <v>2320</v>
      </c>
      <c r="E34" s="120">
        <v>0</v>
      </c>
    </row>
    <row r="35" ht="25" customHeight="1" spans="1:5">
      <c r="A35" s="37">
        <v>23104</v>
      </c>
      <c r="B35" s="121" t="s">
        <v>2648</v>
      </c>
      <c r="C35" s="120">
        <v>2320</v>
      </c>
      <c r="D35" s="120">
        <v>2320</v>
      </c>
      <c r="E35" s="120">
        <v>0</v>
      </c>
    </row>
    <row r="36" ht="25" customHeight="1" spans="1:5">
      <c r="A36" s="37">
        <v>2310431</v>
      </c>
      <c r="B36" s="121" t="s">
        <v>2649</v>
      </c>
      <c r="C36" s="120">
        <v>2320</v>
      </c>
      <c r="D36" s="120">
        <v>2320</v>
      </c>
      <c r="E36" s="120">
        <v>0</v>
      </c>
    </row>
    <row r="37" ht="25" customHeight="1" spans="1:5">
      <c r="A37" s="117">
        <v>232</v>
      </c>
      <c r="B37" s="118" t="s">
        <v>853</v>
      </c>
      <c r="C37" s="120">
        <v>14283.35</v>
      </c>
      <c r="D37" s="120">
        <v>14283.35</v>
      </c>
      <c r="E37" s="120">
        <v>0</v>
      </c>
    </row>
    <row r="38" ht="25" customHeight="1" spans="1:5">
      <c r="A38" s="37">
        <v>23204</v>
      </c>
      <c r="B38" s="118" t="s">
        <v>2650</v>
      </c>
      <c r="C38" s="120">
        <v>14283.35</v>
      </c>
      <c r="D38" s="120">
        <v>14283.35</v>
      </c>
      <c r="E38" s="120">
        <v>0</v>
      </c>
    </row>
    <row r="39" ht="25" customHeight="1" spans="1:5">
      <c r="A39" s="37">
        <v>2320411</v>
      </c>
      <c r="B39" s="121" t="s">
        <v>2651</v>
      </c>
      <c r="C39" s="120">
        <v>7013.49</v>
      </c>
      <c r="D39" s="120">
        <v>7013.49</v>
      </c>
      <c r="E39" s="120">
        <v>0</v>
      </c>
    </row>
    <row r="40" ht="25" customHeight="1" spans="1:5">
      <c r="A40" s="37">
        <v>2320431</v>
      </c>
      <c r="B40" s="121" t="s">
        <v>2652</v>
      </c>
      <c r="C40" s="120">
        <v>1819.44</v>
      </c>
      <c r="D40" s="120">
        <v>1819.44</v>
      </c>
      <c r="E40" s="120">
        <v>0</v>
      </c>
    </row>
    <row r="41" ht="25" customHeight="1" spans="1:5">
      <c r="A41" s="37">
        <v>2320498</v>
      </c>
      <c r="B41" s="121" t="s">
        <v>2653</v>
      </c>
      <c r="C41" s="120">
        <v>5450.42</v>
      </c>
      <c r="D41" s="120">
        <v>5450.42</v>
      </c>
      <c r="E41" s="120">
        <v>0</v>
      </c>
    </row>
  </sheetData>
  <autoFilter ref="A4:E223">
    <extLst/>
  </autoFilter>
  <mergeCells count="1">
    <mergeCell ref="A2:E2"/>
  </mergeCells>
  <printOptions horizontalCentered="1"/>
  <pageMargins left="0.590277777777778" right="0.590277777777778" top="1" bottom="1" header="0.5" footer="0.5"/>
  <pageSetup paperSize="9" firstPageNumber="59" fitToHeight="0" orientation="portrait" useFirstPageNumber="1" horizontalDpi="600"/>
  <headerFooter alignWithMargins="0" scaleWithDoc="0">
    <oddFooter>&amp;C&amp;"times New Roman"&amp;10&amp;P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workbookViewId="0">
      <selection activeCell="I6" sqref="I6"/>
    </sheetView>
  </sheetViews>
  <sheetFormatPr defaultColWidth="9" defaultRowHeight="14.25" outlineLevelCol="3"/>
  <cols>
    <col min="1" max="1" width="28.75" style="10" customWidth="1"/>
    <col min="2" max="2" width="14.375" style="10" customWidth="1"/>
    <col min="3" max="3" width="23.25" style="10" customWidth="1"/>
    <col min="4" max="4" width="16" style="10" customWidth="1"/>
    <col min="5" max="16384" width="9" style="10"/>
  </cols>
  <sheetData>
    <row r="1" spans="1:3">
      <c r="A1" s="66" t="s">
        <v>2654</v>
      </c>
      <c r="C1" s="125"/>
    </row>
    <row r="2" ht="45" customHeight="1" spans="1:4">
      <c r="A2" s="106" t="s">
        <v>2655</v>
      </c>
      <c r="B2" s="106"/>
      <c r="C2" s="126"/>
      <c r="D2" s="106"/>
    </row>
    <row r="3" ht="22" customHeight="1" spans="3:4">
      <c r="C3" s="125"/>
      <c r="D3" s="127" t="s">
        <v>2</v>
      </c>
    </row>
    <row r="4" ht="34" customHeight="1" spans="1:4">
      <c r="A4" s="128" t="s">
        <v>862</v>
      </c>
      <c r="B4" s="129" t="s">
        <v>864</v>
      </c>
      <c r="C4" s="128" t="s">
        <v>869</v>
      </c>
      <c r="D4" s="129" t="s">
        <v>864</v>
      </c>
    </row>
    <row r="5" ht="34" customHeight="1" spans="1:4">
      <c r="A5" s="130" t="s">
        <v>2656</v>
      </c>
      <c r="B5" s="131">
        <f>292474-5000-867-65</f>
        <v>286542</v>
      </c>
      <c r="C5" s="130" t="s">
        <v>2657</v>
      </c>
      <c r="D5" s="131">
        <f>D6+D7+D8+D9</f>
        <v>278576</v>
      </c>
    </row>
    <row r="6" ht="34" customHeight="1" spans="1:4">
      <c r="A6" s="132" t="s">
        <v>873</v>
      </c>
      <c r="B6" s="131">
        <v>5034</v>
      </c>
      <c r="C6" s="133" t="s">
        <v>2658</v>
      </c>
      <c r="D6" s="131">
        <v>273542</v>
      </c>
    </row>
    <row r="7" ht="34" customHeight="1" spans="1:4">
      <c r="A7" s="134" t="s">
        <v>2659</v>
      </c>
      <c r="B7" s="131"/>
      <c r="C7" s="130" t="s">
        <v>2660</v>
      </c>
      <c r="D7" s="131">
        <v>5034</v>
      </c>
    </row>
    <row r="8" ht="34" customHeight="1" spans="1:4">
      <c r="A8" s="135" t="s">
        <v>2661</v>
      </c>
      <c r="B8" s="131"/>
      <c r="C8" s="130" t="s">
        <v>2662</v>
      </c>
      <c r="D8" s="131"/>
    </row>
    <row r="9" ht="34" customHeight="1" spans="1:4">
      <c r="A9" s="132"/>
      <c r="B9" s="131"/>
      <c r="C9" s="130" t="s">
        <v>2663</v>
      </c>
      <c r="D9" s="131"/>
    </row>
    <row r="10" ht="34" customHeight="1" spans="1:4">
      <c r="A10" s="136"/>
      <c r="B10" s="137"/>
      <c r="C10" s="130" t="s">
        <v>882</v>
      </c>
      <c r="D10" s="131"/>
    </row>
    <row r="11" ht="34" customHeight="1" spans="1:4">
      <c r="A11" s="132"/>
      <c r="B11" s="131"/>
      <c r="C11" s="138" t="s">
        <v>2664</v>
      </c>
      <c r="D11" s="131">
        <v>13000</v>
      </c>
    </row>
    <row r="12" ht="34" customHeight="1" spans="1:4">
      <c r="A12" s="132"/>
      <c r="B12" s="131"/>
      <c r="C12" s="130" t="s">
        <v>2665</v>
      </c>
      <c r="D12" s="131"/>
    </row>
    <row r="13" ht="34" customHeight="1" spans="1:4">
      <c r="A13" s="128" t="s">
        <v>2666</v>
      </c>
      <c r="B13" s="139">
        <f>B5+B6+B7+B8</f>
        <v>291576</v>
      </c>
      <c r="C13" s="140" t="s">
        <v>2667</v>
      </c>
      <c r="D13" s="139">
        <f>D5+D11+D12</f>
        <v>291576</v>
      </c>
    </row>
    <row r="14" ht="46" customHeight="1"/>
  </sheetData>
  <mergeCells count="1">
    <mergeCell ref="A2:D2"/>
  </mergeCells>
  <printOptions horizontalCentered="1"/>
  <pageMargins left="0.590277777777778" right="0.590277777777778" top="1" bottom="1" header="0.5" footer="0.5"/>
  <pageSetup paperSize="9" firstPageNumber="61" fitToHeight="0" orientation="portrait" useFirstPageNumber="1" horizontalDpi="600"/>
  <headerFooter alignWithMargins="0" scaleWithDoc="0">
    <oddFooter>&amp;C&amp;"times New Roman"&amp;10&amp;P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tabSelected="1" topLeftCell="A3" workbookViewId="0">
      <selection activeCell="I20" sqref="I20"/>
    </sheetView>
  </sheetViews>
  <sheetFormatPr defaultColWidth="9" defaultRowHeight="14.25" outlineLevelCol="4"/>
  <cols>
    <col min="1" max="1" width="11.875" style="10" customWidth="1"/>
    <col min="2" max="2" width="41" style="10" customWidth="1"/>
    <col min="3" max="3" width="12.875" style="10" customWidth="1"/>
    <col min="4" max="4" width="11.25" style="10" customWidth="1"/>
    <col min="5" max="5" width="11.625" style="10" customWidth="1"/>
    <col min="6" max="16384" width="9" style="10"/>
  </cols>
  <sheetData>
    <row r="1" spans="1:5">
      <c r="A1" s="66" t="s">
        <v>2668</v>
      </c>
      <c r="C1" s="105"/>
      <c r="D1" s="105"/>
      <c r="E1" s="105"/>
    </row>
    <row r="2" ht="30" customHeight="1" spans="1:5">
      <c r="A2" s="106" t="s">
        <v>2669</v>
      </c>
      <c r="B2" s="106"/>
      <c r="C2" s="107"/>
      <c r="D2" s="107"/>
      <c r="E2" s="107"/>
    </row>
    <row r="3" spans="3:5">
      <c r="C3" s="105"/>
      <c r="D3" s="105"/>
      <c r="E3" s="108" t="s">
        <v>2</v>
      </c>
    </row>
    <row r="4" ht="25" customHeight="1" spans="1:5">
      <c r="A4" s="109" t="s">
        <v>81</v>
      </c>
      <c r="B4" s="110" t="s">
        <v>82</v>
      </c>
      <c r="C4" s="111" t="s">
        <v>83</v>
      </c>
      <c r="D4" s="112" t="s">
        <v>84</v>
      </c>
      <c r="E4" s="113" t="s">
        <v>85</v>
      </c>
    </row>
    <row r="5" ht="25" customHeight="1" spans="1:5">
      <c r="A5" s="114"/>
      <c r="B5" s="115" t="s">
        <v>2622</v>
      </c>
      <c r="C5" s="116">
        <v>278576.42</v>
      </c>
      <c r="D5" s="116">
        <v>273541.96</v>
      </c>
      <c r="E5" s="116">
        <v>5034.46</v>
      </c>
    </row>
    <row r="6" ht="25" customHeight="1" spans="1:5">
      <c r="A6" s="117">
        <v>212</v>
      </c>
      <c r="B6" s="118" t="s">
        <v>631</v>
      </c>
      <c r="C6" s="119">
        <v>246938.61</v>
      </c>
      <c r="D6" s="119">
        <v>246938.61</v>
      </c>
      <c r="E6" s="119">
        <v>0</v>
      </c>
    </row>
    <row r="7" ht="25" customHeight="1" spans="1:5">
      <c r="A7" s="37">
        <v>21208</v>
      </c>
      <c r="B7" s="118" t="s">
        <v>2623</v>
      </c>
      <c r="C7" s="120">
        <v>239891.61</v>
      </c>
      <c r="D7" s="120">
        <v>239891.61</v>
      </c>
      <c r="E7" s="120">
        <v>0</v>
      </c>
    </row>
    <row r="8" ht="25" customHeight="1" spans="1:5">
      <c r="A8" s="37">
        <v>2120801</v>
      </c>
      <c r="B8" s="121" t="s">
        <v>2624</v>
      </c>
      <c r="C8" s="120">
        <v>60</v>
      </c>
      <c r="D8" s="120">
        <v>60</v>
      </c>
      <c r="E8" s="120">
        <v>0</v>
      </c>
    </row>
    <row r="9" ht="25" customHeight="1" spans="1:5">
      <c r="A9" s="37">
        <v>2120802</v>
      </c>
      <c r="B9" s="121" t="s">
        <v>2625</v>
      </c>
      <c r="C9" s="120">
        <v>40000</v>
      </c>
      <c r="D9" s="120">
        <v>40000</v>
      </c>
      <c r="E9" s="120">
        <v>0</v>
      </c>
    </row>
    <row r="10" ht="25" customHeight="1" spans="1:5">
      <c r="A10" s="37">
        <v>2120803</v>
      </c>
      <c r="B10" s="121" t="s">
        <v>2626</v>
      </c>
      <c r="C10" s="120">
        <v>22245.17</v>
      </c>
      <c r="D10" s="120">
        <v>22245.17</v>
      </c>
      <c r="E10" s="120">
        <v>0</v>
      </c>
    </row>
    <row r="11" ht="25" customHeight="1" spans="1:5">
      <c r="A11" s="37">
        <v>2120804</v>
      </c>
      <c r="B11" s="121" t="s">
        <v>2627</v>
      </c>
      <c r="C11" s="120">
        <v>24744</v>
      </c>
      <c r="D11" s="120">
        <v>24744</v>
      </c>
      <c r="E11" s="120">
        <v>0</v>
      </c>
    </row>
    <row r="12" ht="25" customHeight="1" spans="1:5">
      <c r="A12" s="37">
        <v>2120805</v>
      </c>
      <c r="B12" s="121" t="s">
        <v>2628</v>
      </c>
      <c r="C12" s="120">
        <v>5000</v>
      </c>
      <c r="D12" s="120">
        <v>5000</v>
      </c>
      <c r="E12" s="120">
        <v>0</v>
      </c>
    </row>
    <row r="13" ht="25" customHeight="1" spans="1:5">
      <c r="A13" s="37">
        <v>2120806</v>
      </c>
      <c r="B13" s="121" t="s">
        <v>2629</v>
      </c>
      <c r="C13" s="120">
        <v>33000</v>
      </c>
      <c r="D13" s="120">
        <v>33000</v>
      </c>
      <c r="E13" s="120">
        <v>0</v>
      </c>
    </row>
    <row r="14" ht="25" customHeight="1" spans="1:5">
      <c r="A14" s="37">
        <v>2120811</v>
      </c>
      <c r="B14" s="121" t="s">
        <v>2630</v>
      </c>
      <c r="C14" s="120">
        <v>291</v>
      </c>
      <c r="D14" s="120">
        <v>291</v>
      </c>
      <c r="E14" s="120">
        <v>0</v>
      </c>
    </row>
    <row r="15" ht="25" customHeight="1" spans="1:5">
      <c r="A15" s="37">
        <v>2120814</v>
      </c>
      <c r="B15" s="122" t="s">
        <v>2631</v>
      </c>
      <c r="C15" s="120">
        <v>196</v>
      </c>
      <c r="D15" s="120">
        <v>196</v>
      </c>
      <c r="E15" s="120">
        <v>0</v>
      </c>
    </row>
    <row r="16" ht="25" customHeight="1" spans="1:5">
      <c r="A16" s="37">
        <v>2120815</v>
      </c>
      <c r="B16" s="122" t="s">
        <v>2632</v>
      </c>
      <c r="C16" s="123">
        <f>16208.79+450</f>
        <v>16658.79</v>
      </c>
      <c r="D16" s="123">
        <f>16208.79+450</f>
        <v>16658.79</v>
      </c>
      <c r="E16" s="120">
        <v>0</v>
      </c>
    </row>
    <row r="17" ht="25" customHeight="1" spans="1:5">
      <c r="A17" s="37">
        <v>2120816</v>
      </c>
      <c r="B17" s="122" t="s">
        <v>2633</v>
      </c>
      <c r="C17" s="120">
        <v>22610</v>
      </c>
      <c r="D17" s="120">
        <v>22609.78</v>
      </c>
      <c r="E17" s="120">
        <v>0</v>
      </c>
    </row>
    <row r="18" ht="25" customHeight="1" spans="1:5">
      <c r="A18" s="37">
        <v>2120899</v>
      </c>
      <c r="B18" s="121" t="s">
        <v>2634</v>
      </c>
      <c r="C18" s="123">
        <f>75536.87-450</f>
        <v>75086.87</v>
      </c>
      <c r="D18" s="123">
        <f>75536.87-450</f>
        <v>75086.87</v>
      </c>
      <c r="E18" s="120">
        <v>0</v>
      </c>
    </row>
    <row r="19" ht="25" customHeight="1" spans="1:5">
      <c r="A19" s="37">
        <v>21213</v>
      </c>
      <c r="B19" s="118" t="s">
        <v>2635</v>
      </c>
      <c r="C19" s="120">
        <v>3900</v>
      </c>
      <c r="D19" s="120">
        <v>3900</v>
      </c>
      <c r="E19" s="120">
        <v>0</v>
      </c>
    </row>
    <row r="20" ht="25" customHeight="1" spans="1:5">
      <c r="A20" s="37">
        <v>2121301</v>
      </c>
      <c r="B20" s="121" t="s">
        <v>2636</v>
      </c>
      <c r="C20" s="120">
        <v>3900</v>
      </c>
      <c r="D20" s="120">
        <v>3900</v>
      </c>
      <c r="E20" s="120">
        <v>0</v>
      </c>
    </row>
    <row r="21" ht="25" customHeight="1" spans="1:5">
      <c r="A21" s="37">
        <v>21214</v>
      </c>
      <c r="B21" s="118" t="s">
        <v>2637</v>
      </c>
      <c r="C21" s="120">
        <v>3147</v>
      </c>
      <c r="D21" s="120">
        <v>3147</v>
      </c>
      <c r="E21" s="120">
        <v>0</v>
      </c>
    </row>
    <row r="22" ht="25" customHeight="1" spans="1:5">
      <c r="A22" s="37">
        <v>2121401</v>
      </c>
      <c r="B22" s="121" t="s">
        <v>2638</v>
      </c>
      <c r="C22" s="120">
        <v>3147</v>
      </c>
      <c r="D22" s="120">
        <v>3147</v>
      </c>
      <c r="E22" s="120">
        <v>0</v>
      </c>
    </row>
    <row r="23" ht="25" customHeight="1" spans="1:5">
      <c r="A23" s="117">
        <v>213</v>
      </c>
      <c r="B23" s="118" t="s">
        <v>659</v>
      </c>
      <c r="C23" s="119">
        <v>4180.44</v>
      </c>
      <c r="D23" s="119">
        <v>0</v>
      </c>
      <c r="E23" s="119">
        <v>4180.44</v>
      </c>
    </row>
    <row r="24" ht="25" customHeight="1" spans="1:5">
      <c r="A24" s="37">
        <v>21372</v>
      </c>
      <c r="B24" s="124" t="s">
        <v>2639</v>
      </c>
      <c r="C24" s="120">
        <v>4180.44</v>
      </c>
      <c r="D24" s="120">
        <v>0</v>
      </c>
      <c r="E24" s="120">
        <v>4180.44</v>
      </c>
    </row>
    <row r="25" ht="25" customHeight="1" spans="1:5">
      <c r="A25" s="37">
        <v>2137201</v>
      </c>
      <c r="B25" s="122" t="s">
        <v>2640</v>
      </c>
      <c r="C25" s="120">
        <v>2536.44</v>
      </c>
      <c r="D25" s="120">
        <v>0</v>
      </c>
      <c r="E25" s="120">
        <v>2536.44</v>
      </c>
    </row>
    <row r="26" ht="25" customHeight="1" spans="1:5">
      <c r="A26" s="37">
        <v>2137202</v>
      </c>
      <c r="B26" s="122" t="s">
        <v>2641</v>
      </c>
      <c r="C26" s="120">
        <v>1644</v>
      </c>
      <c r="D26" s="120">
        <v>0</v>
      </c>
      <c r="E26" s="120">
        <v>1644</v>
      </c>
    </row>
    <row r="27" ht="25" customHeight="1" spans="1:5">
      <c r="A27" s="117">
        <v>229</v>
      </c>
      <c r="B27" s="118" t="s">
        <v>839</v>
      </c>
      <c r="C27" s="119">
        <v>10854.02</v>
      </c>
      <c r="D27" s="119">
        <v>10000</v>
      </c>
      <c r="E27" s="119">
        <v>854.02</v>
      </c>
    </row>
    <row r="28" ht="25" customHeight="1" spans="1:5">
      <c r="A28" s="37">
        <v>22904</v>
      </c>
      <c r="B28" s="118" t="s">
        <v>2642</v>
      </c>
      <c r="C28" s="120">
        <v>10000</v>
      </c>
      <c r="D28" s="120">
        <v>10000</v>
      </c>
      <c r="E28" s="120">
        <v>0</v>
      </c>
    </row>
    <row r="29" ht="25" customHeight="1" spans="1:5">
      <c r="A29" s="37">
        <v>2290401</v>
      </c>
      <c r="B29" s="121" t="s">
        <v>2643</v>
      </c>
      <c r="C29" s="120">
        <v>10000</v>
      </c>
      <c r="D29" s="120">
        <v>10000</v>
      </c>
      <c r="E29" s="120">
        <v>0</v>
      </c>
    </row>
    <row r="30" ht="25" customHeight="1" spans="1:5">
      <c r="A30" s="37">
        <v>22960</v>
      </c>
      <c r="B30" s="118" t="s">
        <v>2644</v>
      </c>
      <c r="C30" s="120">
        <v>854.02</v>
      </c>
      <c r="D30" s="120">
        <v>0</v>
      </c>
      <c r="E30" s="120">
        <v>854.02</v>
      </c>
    </row>
    <row r="31" ht="25" customHeight="1" spans="1:5">
      <c r="A31" s="37">
        <v>2296002</v>
      </c>
      <c r="B31" s="121" t="s">
        <v>2645</v>
      </c>
      <c r="C31" s="120">
        <v>438.02</v>
      </c>
      <c r="D31" s="120">
        <v>0</v>
      </c>
      <c r="E31" s="120">
        <v>438.02</v>
      </c>
    </row>
    <row r="32" ht="25" customHeight="1" spans="1:5">
      <c r="A32" s="37">
        <v>2296003</v>
      </c>
      <c r="B32" s="121" t="s">
        <v>2646</v>
      </c>
      <c r="C32" s="120">
        <v>169</v>
      </c>
      <c r="D32" s="120">
        <v>0</v>
      </c>
      <c r="E32" s="120">
        <v>169</v>
      </c>
    </row>
    <row r="33" ht="25" customHeight="1" spans="1:5">
      <c r="A33" s="37">
        <v>2296006</v>
      </c>
      <c r="B33" s="121" t="s">
        <v>2647</v>
      </c>
      <c r="C33" s="120">
        <v>247</v>
      </c>
      <c r="D33" s="120">
        <v>0</v>
      </c>
      <c r="E33" s="120">
        <v>247</v>
      </c>
    </row>
    <row r="34" ht="25" customHeight="1" spans="1:5">
      <c r="A34" s="37">
        <v>231</v>
      </c>
      <c r="B34" s="118" t="s">
        <v>845</v>
      </c>
      <c r="C34" s="120">
        <v>2320</v>
      </c>
      <c r="D34" s="120">
        <v>2320</v>
      </c>
      <c r="E34" s="120">
        <v>0</v>
      </c>
    </row>
    <row r="35" ht="25" customHeight="1" spans="1:5">
      <c r="A35" s="37">
        <v>23104</v>
      </c>
      <c r="B35" s="121" t="s">
        <v>2648</v>
      </c>
      <c r="C35" s="120">
        <v>2320</v>
      </c>
      <c r="D35" s="120">
        <v>2320</v>
      </c>
      <c r="E35" s="120">
        <v>0</v>
      </c>
    </row>
    <row r="36" ht="25" customHeight="1" spans="1:5">
      <c r="A36" s="37">
        <v>2310431</v>
      </c>
      <c r="B36" s="121" t="s">
        <v>2649</v>
      </c>
      <c r="C36" s="120">
        <v>2320</v>
      </c>
      <c r="D36" s="120">
        <v>2320</v>
      </c>
      <c r="E36" s="120">
        <v>0</v>
      </c>
    </row>
    <row r="37" ht="25" customHeight="1" spans="1:5">
      <c r="A37" s="117">
        <v>232</v>
      </c>
      <c r="B37" s="118" t="s">
        <v>853</v>
      </c>
      <c r="C37" s="120">
        <v>14283.35</v>
      </c>
      <c r="D37" s="120">
        <v>14283.35</v>
      </c>
      <c r="E37" s="120">
        <v>0</v>
      </c>
    </row>
    <row r="38" ht="25" customHeight="1" spans="1:5">
      <c r="A38" s="37">
        <v>23204</v>
      </c>
      <c r="B38" s="118" t="s">
        <v>2650</v>
      </c>
      <c r="C38" s="120">
        <v>14283.35</v>
      </c>
      <c r="D38" s="120">
        <v>14283.35</v>
      </c>
      <c r="E38" s="120">
        <v>0</v>
      </c>
    </row>
    <row r="39" ht="25" customHeight="1" spans="1:5">
      <c r="A39" s="37">
        <v>2320411</v>
      </c>
      <c r="B39" s="121" t="s">
        <v>2651</v>
      </c>
      <c r="C39" s="120">
        <v>7013.49</v>
      </c>
      <c r="D39" s="120">
        <v>7013.49</v>
      </c>
      <c r="E39" s="120">
        <v>0</v>
      </c>
    </row>
    <row r="40" ht="25" customHeight="1" spans="1:5">
      <c r="A40" s="37">
        <v>2320431</v>
      </c>
      <c r="B40" s="121" t="s">
        <v>2652</v>
      </c>
      <c r="C40" s="120">
        <v>1819.44</v>
      </c>
      <c r="D40" s="120">
        <v>1819.44</v>
      </c>
      <c r="E40" s="120">
        <v>0</v>
      </c>
    </row>
    <row r="41" ht="25" customHeight="1" spans="1:5">
      <c r="A41" s="37">
        <v>2320498</v>
      </c>
      <c r="B41" s="121" t="s">
        <v>2653</v>
      </c>
      <c r="C41" s="120">
        <v>5450.42</v>
      </c>
      <c r="D41" s="120">
        <v>5450.42</v>
      </c>
      <c r="E41" s="120">
        <v>0</v>
      </c>
    </row>
  </sheetData>
  <autoFilter ref="A4:E223">
    <extLst/>
  </autoFilter>
  <mergeCells count="1">
    <mergeCell ref="A2:E2"/>
  </mergeCells>
  <printOptions horizontalCentered="1"/>
  <pageMargins left="0.590277777777778" right="0.590277777777778" top="1" bottom="1" header="0.5" footer="0.5"/>
  <pageSetup paperSize="9" scale="96" firstPageNumber="62" fitToHeight="0" orientation="portrait" useFirstPageNumber="1" horizontalDpi="600"/>
  <headerFooter alignWithMargins="0" scaleWithDoc="0">
    <oddFooter>&amp;C&amp;"times New Roman"&amp;10&amp;P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2" sqref="A2:I3"/>
    </sheetView>
  </sheetViews>
  <sheetFormatPr defaultColWidth="9" defaultRowHeight="13.5" outlineLevelRow="6"/>
  <sheetData>
    <row r="1" ht="30" customHeight="1" spans="1:1">
      <c r="A1" s="66" t="s">
        <v>2670</v>
      </c>
    </row>
    <row r="2" spans="1:9">
      <c r="A2" s="99" t="s">
        <v>2671</v>
      </c>
      <c r="B2" s="99"/>
      <c r="C2" s="99"/>
      <c r="D2" s="99"/>
      <c r="E2" s="99"/>
      <c r="F2" s="99"/>
      <c r="G2" s="99"/>
      <c r="H2" s="99"/>
      <c r="I2" s="99"/>
    </row>
    <row r="3" ht="51" customHeight="1" spans="1:9">
      <c r="A3" s="99"/>
      <c r="B3" s="99"/>
      <c r="C3" s="99"/>
      <c r="D3" s="99"/>
      <c r="E3" s="99"/>
      <c r="F3" s="99"/>
      <c r="G3" s="99"/>
      <c r="H3" s="99"/>
      <c r="I3" s="99"/>
    </row>
    <row r="4" ht="33" customHeight="1" spans="8:9">
      <c r="H4" s="100" t="s">
        <v>2</v>
      </c>
      <c r="I4" s="104"/>
    </row>
    <row r="5" ht="40" customHeight="1" spans="1:9">
      <c r="A5" s="101" t="s">
        <v>2672</v>
      </c>
      <c r="B5" s="101"/>
      <c r="C5" s="101"/>
      <c r="D5" s="101"/>
      <c r="E5" s="101" t="s">
        <v>864</v>
      </c>
      <c r="F5" s="101"/>
      <c r="G5" s="101"/>
      <c r="H5" s="101"/>
      <c r="I5" s="101"/>
    </row>
    <row r="6" ht="40" customHeight="1" spans="1:9">
      <c r="A6" s="77" t="s">
        <v>2673</v>
      </c>
      <c r="B6" s="77"/>
      <c r="C6" s="77"/>
      <c r="D6" s="77"/>
      <c r="E6" s="102"/>
      <c r="F6" s="102"/>
      <c r="G6" s="102"/>
      <c r="H6" s="102"/>
      <c r="I6" s="102"/>
    </row>
    <row r="7" ht="26" customHeight="1" spans="1:1">
      <c r="A7" s="103" t="s">
        <v>2674</v>
      </c>
    </row>
  </sheetData>
  <mergeCells count="6">
    <mergeCell ref="H4:I4"/>
    <mergeCell ref="A5:D5"/>
    <mergeCell ref="E5:I5"/>
    <mergeCell ref="A6:D6"/>
    <mergeCell ref="E6:I6"/>
    <mergeCell ref="A2:I3"/>
  </mergeCells>
  <pageMargins left="0.751388888888889" right="0.751388888888889" top="1" bottom="1" header="0.5" footer="0.5"/>
  <pageSetup paperSize="9" firstPageNumber="64" orientation="portrait" useFirstPageNumber="1" horizontalDpi="600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3" sqref="C3"/>
    </sheetView>
  </sheetViews>
  <sheetFormatPr defaultColWidth="9" defaultRowHeight="13.5" outlineLevelCol="4"/>
  <cols>
    <col min="1" max="1" width="30.75" customWidth="1"/>
    <col min="2" max="3" width="20.625" customWidth="1"/>
  </cols>
  <sheetData>
    <row r="1" ht="38" customHeight="1" spans="1:1">
      <c r="A1" s="88" t="s">
        <v>2675</v>
      </c>
    </row>
    <row r="2" ht="53" customHeight="1" spans="1:5">
      <c r="A2" s="89" t="s">
        <v>2676</v>
      </c>
      <c r="B2" s="89"/>
      <c r="C2" s="89"/>
      <c r="D2" s="90"/>
      <c r="E2" s="90"/>
    </row>
    <row r="3" ht="25.5" spans="1:3">
      <c r="A3" s="91"/>
      <c r="B3" s="92"/>
      <c r="C3" s="93" t="s">
        <v>932</v>
      </c>
    </row>
    <row r="4" ht="30" customHeight="1" spans="1:3">
      <c r="A4" s="94" t="s">
        <v>2677</v>
      </c>
      <c r="B4" s="77" t="s">
        <v>864</v>
      </c>
      <c r="C4" s="77"/>
    </row>
    <row r="5" ht="30" customHeight="1" spans="1:3">
      <c r="A5" s="95"/>
      <c r="B5" s="77" t="s">
        <v>2576</v>
      </c>
      <c r="C5" s="77" t="s">
        <v>2579</v>
      </c>
    </row>
    <row r="6" ht="20.25" spans="1:3">
      <c r="A6" s="96"/>
      <c r="B6" s="97"/>
      <c r="C6" s="97"/>
    </row>
    <row r="7" ht="20.25" spans="1:3">
      <c r="A7" s="96"/>
      <c r="B7" s="97"/>
      <c r="C7" s="97"/>
    </row>
    <row r="8" ht="20.25" spans="1:3">
      <c r="A8" s="96"/>
      <c r="B8" s="97"/>
      <c r="C8" s="97"/>
    </row>
    <row r="9" ht="20.25" spans="1:3">
      <c r="A9" s="96"/>
      <c r="B9" s="97"/>
      <c r="C9" s="97"/>
    </row>
    <row r="10" ht="20.25" spans="1:3">
      <c r="A10" s="96"/>
      <c r="B10" s="97"/>
      <c r="C10" s="97"/>
    </row>
    <row r="11" ht="20.25" spans="1:3">
      <c r="A11" s="96"/>
      <c r="B11" s="97"/>
      <c r="C11" s="97"/>
    </row>
    <row r="12" ht="20.25" spans="1:3">
      <c r="A12" s="96"/>
      <c r="B12" s="97"/>
      <c r="C12" s="97"/>
    </row>
    <row r="13" ht="20.25" spans="1:3">
      <c r="A13" s="96"/>
      <c r="B13" s="97"/>
      <c r="C13" s="97"/>
    </row>
    <row r="14" ht="20.25" spans="1:3">
      <c r="A14" s="96"/>
      <c r="B14" s="97"/>
      <c r="C14" s="97"/>
    </row>
    <row r="15" ht="20.25" spans="1:3">
      <c r="A15" s="96"/>
      <c r="B15" s="97"/>
      <c r="C15" s="97"/>
    </row>
    <row r="16" ht="20.25" spans="1:3">
      <c r="A16" s="96"/>
      <c r="B16" s="97"/>
      <c r="C16" s="97"/>
    </row>
    <row r="17" ht="20.25" spans="1:3">
      <c r="A17" s="96"/>
      <c r="B17" s="97"/>
      <c r="C17" s="97"/>
    </row>
    <row r="18" ht="39" customHeight="1" spans="1:3">
      <c r="A18" s="98" t="s">
        <v>2678</v>
      </c>
      <c r="B18" s="98"/>
      <c r="C18" s="98"/>
    </row>
  </sheetData>
  <mergeCells count="4">
    <mergeCell ref="A2:C2"/>
    <mergeCell ref="B4:C4"/>
    <mergeCell ref="A18:C18"/>
    <mergeCell ref="A4:A5"/>
  </mergeCells>
  <printOptions horizontalCentered="1"/>
  <pageMargins left="0.751388888888889" right="0.751388888888889" top="1" bottom="1" header="0.5" footer="0.5"/>
  <pageSetup paperSize="9" firstPageNumber="65" orientation="portrait" useFirstPageNumber="1" horizontalDpi="600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3"/>
  <sheetViews>
    <sheetView workbookViewId="0">
      <selection activeCell="B7" sqref="B7"/>
    </sheetView>
  </sheetViews>
  <sheetFormatPr defaultColWidth="9" defaultRowHeight="13.5" outlineLevelCol="2"/>
  <cols>
    <col min="1" max="1" width="24" style="1" customWidth="1"/>
    <col min="2" max="2" width="51.5" style="74" customWidth="1"/>
    <col min="3" max="3" width="14.625" customWidth="1"/>
    <col min="4" max="4" width="16.375" customWidth="1"/>
  </cols>
  <sheetData>
    <row r="1" ht="51" customHeight="1" spans="1:1">
      <c r="A1" s="75" t="s">
        <v>2679</v>
      </c>
    </row>
    <row r="2" ht="51" customHeight="1" spans="1:3">
      <c r="A2" s="76" t="s">
        <v>2680</v>
      </c>
      <c r="B2" s="76"/>
      <c r="C2" s="76"/>
    </row>
    <row r="3" s="1" customFormat="1" ht="58" customHeight="1" spans="1:3">
      <c r="A3" s="77" t="s">
        <v>2681</v>
      </c>
      <c r="B3" s="78" t="s">
        <v>2682</v>
      </c>
      <c r="C3" s="78" t="s">
        <v>2683</v>
      </c>
    </row>
    <row r="4" ht="41" customHeight="1" spans="1:3">
      <c r="A4" s="79" t="s">
        <v>2684</v>
      </c>
      <c r="B4" s="80" t="s">
        <v>2685</v>
      </c>
      <c r="C4" s="81">
        <v>184</v>
      </c>
    </row>
    <row r="5" ht="41" customHeight="1" spans="1:3">
      <c r="A5" s="79" t="s">
        <v>2686</v>
      </c>
      <c r="B5" s="80" t="s">
        <v>2687</v>
      </c>
      <c r="C5" s="82">
        <v>2536.44</v>
      </c>
    </row>
    <row r="6" ht="41" customHeight="1" spans="1:3">
      <c r="A6" s="79" t="s">
        <v>2686</v>
      </c>
      <c r="B6" s="80" t="s">
        <v>2688</v>
      </c>
      <c r="C6" s="83">
        <f>1505+139</f>
        <v>1644</v>
      </c>
    </row>
    <row r="7" ht="41" customHeight="1" spans="1:3">
      <c r="A7" s="79" t="s">
        <v>2689</v>
      </c>
      <c r="B7" s="80" t="s">
        <v>2690</v>
      </c>
      <c r="C7" s="81">
        <v>20</v>
      </c>
    </row>
    <row r="8" ht="41" customHeight="1" spans="1:3">
      <c r="A8" s="79" t="s">
        <v>2689</v>
      </c>
      <c r="B8" s="80" t="s">
        <v>2691</v>
      </c>
      <c r="C8" s="83">
        <f>59+31</f>
        <v>90</v>
      </c>
    </row>
    <row r="9" ht="41" customHeight="1" spans="1:3">
      <c r="A9" s="79" t="s">
        <v>2692</v>
      </c>
      <c r="B9" s="80" t="s">
        <v>2693</v>
      </c>
      <c r="C9" s="82">
        <v>232.62</v>
      </c>
    </row>
    <row r="10" ht="41" customHeight="1" spans="1:3">
      <c r="A10" s="9" t="s">
        <v>2694</v>
      </c>
      <c r="B10" s="80" t="s">
        <v>2695</v>
      </c>
      <c r="C10" s="81">
        <v>169</v>
      </c>
    </row>
    <row r="11" ht="41" customHeight="1" spans="1:3">
      <c r="A11" s="9" t="s">
        <v>866</v>
      </c>
      <c r="B11" s="80" t="s">
        <v>2696</v>
      </c>
      <c r="C11" s="83">
        <v>63</v>
      </c>
    </row>
    <row r="12" ht="41" customHeight="1" spans="1:3">
      <c r="A12" s="9" t="s">
        <v>866</v>
      </c>
      <c r="B12" s="80" t="s">
        <v>2697</v>
      </c>
      <c r="C12" s="84">
        <v>95.4</v>
      </c>
    </row>
    <row r="13" ht="40" customHeight="1" spans="1:3">
      <c r="A13" s="85" t="s">
        <v>83</v>
      </c>
      <c r="B13" s="86"/>
      <c r="C13" s="87">
        <f>SUM(C4:C12)</f>
        <v>5034.46</v>
      </c>
    </row>
  </sheetData>
  <mergeCells count="1">
    <mergeCell ref="A2:C2"/>
  </mergeCells>
  <pageMargins left="0.751388888888889" right="0.751388888888889" top="1" bottom="1" header="0.5" footer="0.5"/>
  <pageSetup paperSize="9" scale="97" firstPageNumber="66" fitToHeight="0" orientation="portrait" useFirstPageNumber="1" horizontalDpi="600"/>
  <headerFoot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"/>
  <sheetViews>
    <sheetView workbookViewId="0">
      <selection activeCell="B1" sqref="B$1:C$1048576"/>
    </sheetView>
  </sheetViews>
  <sheetFormatPr defaultColWidth="9" defaultRowHeight="14.25" outlineLevelRow="6" outlineLevelCol="2"/>
  <cols>
    <col min="1" max="1" width="33.125" style="10" customWidth="1"/>
    <col min="2" max="3" width="21.5" style="47" customWidth="1"/>
    <col min="4" max="4" width="12.375" style="10" customWidth="1"/>
    <col min="5" max="16384" width="9" style="10"/>
  </cols>
  <sheetData>
    <row r="1" ht="13.5" spans="1:1">
      <c r="A1" s="66" t="s">
        <v>2698</v>
      </c>
    </row>
    <row r="2" ht="52" customHeight="1" spans="1:3">
      <c r="A2" s="67" t="s">
        <v>2699</v>
      </c>
      <c r="B2" s="67"/>
      <c r="C2" s="67"/>
    </row>
    <row r="4" ht="24" customHeight="1" spans="1:3">
      <c r="A4" s="68"/>
      <c r="C4" s="69" t="s">
        <v>2586</v>
      </c>
    </row>
    <row r="5" ht="30" customHeight="1" spans="1:3">
      <c r="A5" s="70" t="s">
        <v>2587</v>
      </c>
      <c r="B5" s="4" t="s">
        <v>2588</v>
      </c>
      <c r="C5" s="4" t="s">
        <v>2589</v>
      </c>
    </row>
    <row r="6" ht="30" customHeight="1" spans="1:3">
      <c r="A6" s="71" t="s">
        <v>2700</v>
      </c>
      <c r="B6" s="72">
        <v>42.1</v>
      </c>
      <c r="C6" s="72">
        <v>42.1</v>
      </c>
    </row>
    <row r="7" ht="30" customHeight="1" spans="1:3">
      <c r="A7" s="73" t="s">
        <v>83</v>
      </c>
      <c r="B7" s="72">
        <v>42.1</v>
      </c>
      <c r="C7" s="72">
        <v>42.1</v>
      </c>
    </row>
  </sheetData>
  <mergeCells count="1">
    <mergeCell ref="A2:C2"/>
  </mergeCells>
  <printOptions horizontalCentered="1"/>
  <pageMargins left="0.590277777777778" right="0.590277777777778" top="1" bottom="1" header="0.5" footer="0.5"/>
  <pageSetup paperSize="9" firstPageNumber="67" fitToHeight="0" orientation="portrait" useFirstPageNumber="1" horizontalDpi="600"/>
  <headerFooter alignWithMargins="0" scaleWithDoc="0">
    <oddFooter>&amp;C&amp;"times New Roman"&amp;10&amp;P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selection activeCell="A2" sqref="A2:F2"/>
    </sheetView>
  </sheetViews>
  <sheetFormatPr defaultColWidth="9" defaultRowHeight="14.25" outlineLevelCol="5"/>
  <cols>
    <col min="1" max="1" width="26.375" style="10" customWidth="1"/>
    <col min="2" max="2" width="9" style="10"/>
    <col min="3" max="3" width="8" style="10" customWidth="1"/>
    <col min="4" max="5" width="9" style="10"/>
    <col min="6" max="6" width="33.625" style="10" customWidth="1"/>
    <col min="7" max="16384" width="9" style="10"/>
  </cols>
  <sheetData>
    <row r="1" spans="1:6">
      <c r="A1" s="11" t="s">
        <v>2701</v>
      </c>
      <c r="B1" s="45"/>
      <c r="C1" s="46"/>
      <c r="D1" s="46"/>
      <c r="E1" s="47"/>
      <c r="F1" s="47"/>
    </row>
    <row r="2" ht="37" customHeight="1" spans="1:6">
      <c r="A2" s="31" t="s">
        <v>2702</v>
      </c>
      <c r="B2" s="31"/>
      <c r="C2" s="31"/>
      <c r="D2" s="31"/>
      <c r="E2" s="31"/>
      <c r="F2" s="31"/>
    </row>
    <row r="3" ht="25" customHeight="1" spans="1:6">
      <c r="A3" s="15"/>
      <c r="B3" s="16"/>
      <c r="C3" s="17"/>
      <c r="D3" s="18"/>
      <c r="F3" s="48" t="s">
        <v>2</v>
      </c>
    </row>
    <row r="4" ht="45" customHeight="1" spans="1:6">
      <c r="A4" s="49" t="s">
        <v>2593</v>
      </c>
      <c r="B4" s="49" t="s">
        <v>2583</v>
      </c>
      <c r="C4" s="50" t="s">
        <v>2595</v>
      </c>
      <c r="D4" s="50" t="s">
        <v>2703</v>
      </c>
      <c r="E4" s="51" t="s">
        <v>2704</v>
      </c>
      <c r="F4" s="52" t="s">
        <v>2705</v>
      </c>
    </row>
    <row r="5" ht="43" customHeight="1" spans="1:6">
      <c r="A5" s="53" t="s">
        <v>2706</v>
      </c>
      <c r="B5" s="54">
        <f>B6</f>
        <v>34000</v>
      </c>
      <c r="C5" s="55">
        <f>C6</f>
        <v>10000</v>
      </c>
      <c r="D5" s="55">
        <v>24000</v>
      </c>
      <c r="E5" s="56">
        <v>2.4</v>
      </c>
      <c r="F5" s="56"/>
    </row>
    <row r="6" ht="43" customHeight="1" spans="1:6">
      <c r="A6" s="57" t="s">
        <v>2707</v>
      </c>
      <c r="B6" s="58">
        <f>B7+B8+B9+B10</f>
        <v>34000</v>
      </c>
      <c r="C6" s="59">
        <f>C7+C8+C9+C10</f>
        <v>10000</v>
      </c>
      <c r="D6" s="59">
        <v>24000</v>
      </c>
      <c r="E6" s="60">
        <v>2.4</v>
      </c>
      <c r="F6" s="60"/>
    </row>
    <row r="7" ht="56" customHeight="1" spans="1:6">
      <c r="A7" s="57" t="s">
        <v>2708</v>
      </c>
      <c r="B7" s="58">
        <v>3000</v>
      </c>
      <c r="C7" s="61">
        <v>10000</v>
      </c>
      <c r="D7" s="62">
        <v>-7000</v>
      </c>
      <c r="E7" s="60">
        <v>-0.7</v>
      </c>
      <c r="F7" s="63" t="s">
        <v>2709</v>
      </c>
    </row>
    <row r="8" ht="56" customHeight="1" spans="1:6">
      <c r="A8" s="57" t="s">
        <v>2710</v>
      </c>
      <c r="B8" s="57"/>
      <c r="C8" s="61"/>
      <c r="D8" s="62"/>
      <c r="E8" s="60"/>
      <c r="F8" s="60"/>
    </row>
    <row r="9" ht="56" customHeight="1" spans="1:6">
      <c r="A9" s="57" t="s">
        <v>2711</v>
      </c>
      <c r="B9" s="57"/>
      <c r="C9" s="43"/>
      <c r="D9" s="43"/>
      <c r="E9" s="64"/>
      <c r="F9" s="64"/>
    </row>
    <row r="10" ht="56" customHeight="1" spans="1:6">
      <c r="A10" s="57" t="s">
        <v>2712</v>
      </c>
      <c r="B10" s="58">
        <v>31000</v>
      </c>
      <c r="C10" s="61"/>
      <c r="D10" s="59">
        <f>B10-C10</f>
        <v>31000</v>
      </c>
      <c r="E10" s="60"/>
      <c r="F10" s="65"/>
    </row>
  </sheetData>
  <mergeCells count="1">
    <mergeCell ref="A2:F2"/>
  </mergeCells>
  <printOptions horizontalCentered="1"/>
  <pageMargins left="0.590277777777778" right="0.590277777777778" top="1" bottom="1" header="0.5" footer="0.5"/>
  <pageSetup paperSize="9" scale="97" firstPageNumber="68" fitToHeight="0" orientation="portrait" useFirstPageNumber="1" horizontalDpi="600"/>
  <headerFooter alignWithMargins="0" scaleWithDoc="0">
    <oddFooter>&amp;C&amp;"times New Roman"&amp;10&amp;P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workbookViewId="0">
      <selection activeCell="B4" sqref="B4:E4"/>
    </sheetView>
  </sheetViews>
  <sheetFormatPr defaultColWidth="9" defaultRowHeight="14.25" outlineLevelRow="7" outlineLevelCol="4"/>
  <cols>
    <col min="1" max="1" width="13.875" style="10" customWidth="1"/>
    <col min="2" max="2" width="37.125" style="10" customWidth="1"/>
    <col min="3" max="3" width="8.875" style="10" customWidth="1"/>
    <col min="4" max="16384" width="9" style="10"/>
  </cols>
  <sheetData>
    <row r="1" ht="13.5" spans="1:1">
      <c r="A1" s="11" t="s">
        <v>2713</v>
      </c>
    </row>
    <row r="2" ht="37" customHeight="1" spans="1:5">
      <c r="A2" s="31" t="s">
        <v>2714</v>
      </c>
      <c r="B2" s="31"/>
      <c r="C2" s="31"/>
      <c r="D2" s="31"/>
      <c r="E2" s="31"/>
    </row>
    <row r="3" ht="25" customHeight="1" spans="1:5">
      <c r="A3" s="15"/>
      <c r="B3" s="16"/>
      <c r="C3" s="17"/>
      <c r="D3" s="32" t="s">
        <v>2</v>
      </c>
      <c r="E3" s="32"/>
    </row>
    <row r="4" ht="46" customHeight="1" spans="1:5">
      <c r="A4" s="33" t="s">
        <v>81</v>
      </c>
      <c r="B4" s="34" t="s">
        <v>82</v>
      </c>
      <c r="C4" s="35" t="s">
        <v>2469</v>
      </c>
      <c r="D4" s="36" t="s">
        <v>2715</v>
      </c>
      <c r="E4" s="36" t="s">
        <v>85</v>
      </c>
    </row>
    <row r="5" ht="46" customHeight="1" spans="1:5">
      <c r="A5" s="37"/>
      <c r="B5" s="38" t="s">
        <v>2716</v>
      </c>
      <c r="C5" s="39">
        <v>244.868</v>
      </c>
      <c r="D5" s="40"/>
      <c r="E5" s="39">
        <v>244.868</v>
      </c>
    </row>
    <row r="6" ht="46" customHeight="1" spans="1:5">
      <c r="A6" s="37">
        <v>223</v>
      </c>
      <c r="B6" s="41" t="s">
        <v>2717</v>
      </c>
      <c r="C6" s="42">
        <v>244.868</v>
      </c>
      <c r="D6" s="43"/>
      <c r="E6" s="42">
        <v>244.868</v>
      </c>
    </row>
    <row r="7" ht="46" customHeight="1" spans="1:5">
      <c r="A7" s="37">
        <v>22301</v>
      </c>
      <c r="B7" s="41" t="s">
        <v>2718</v>
      </c>
      <c r="C7" s="42">
        <v>244.868</v>
      </c>
      <c r="D7" s="43"/>
      <c r="E7" s="42">
        <v>244.868</v>
      </c>
    </row>
    <row r="8" ht="46" customHeight="1" spans="1:5">
      <c r="A8" s="37">
        <v>2230105</v>
      </c>
      <c r="B8" s="44" t="s">
        <v>2719</v>
      </c>
      <c r="C8" s="42">
        <v>244.868</v>
      </c>
      <c r="D8" s="43"/>
      <c r="E8" s="42">
        <v>244.868</v>
      </c>
    </row>
  </sheetData>
  <mergeCells count="2">
    <mergeCell ref="A2:E2"/>
    <mergeCell ref="D3:E3"/>
  </mergeCells>
  <printOptions horizontalCentered="1"/>
  <pageMargins left="0.590277777777778" right="0.590277777777778" top="1" bottom="1" header="0.5" footer="0.5"/>
  <pageSetup paperSize="9" firstPageNumber="69" fitToHeight="0" orientation="portrait" useFirstPageNumber="1" horizontalDpi="600"/>
  <headerFooter alignWithMargins="0" scaleWithDoc="0">
    <oddFooter>&amp;C&amp;"times New Roman"&amp;10&amp;P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2"/>
  <sheetViews>
    <sheetView workbookViewId="0">
      <selection activeCell="M7" sqref="M7"/>
    </sheetView>
  </sheetViews>
  <sheetFormatPr defaultColWidth="9" defaultRowHeight="14.25" outlineLevelCol="4"/>
  <cols>
    <col min="1" max="1" width="13" style="10" customWidth="1"/>
    <col min="2" max="2" width="31.5" style="10" customWidth="1"/>
    <col min="3" max="3" width="10.5" style="243" customWidth="1"/>
    <col min="4" max="5" width="10.5" style="10" customWidth="1"/>
    <col min="6" max="16384" width="9" style="10"/>
  </cols>
  <sheetData>
    <row r="1" spans="1:5">
      <c r="A1" s="11" t="s">
        <v>79</v>
      </c>
      <c r="B1" s="244"/>
      <c r="C1" s="245"/>
      <c r="D1" s="246"/>
      <c r="E1" s="246"/>
    </row>
    <row r="2" ht="46" customHeight="1" spans="1:5">
      <c r="A2" s="106" t="s">
        <v>80</v>
      </c>
      <c r="B2" s="106"/>
      <c r="C2" s="247"/>
      <c r="D2" s="248"/>
      <c r="E2" s="248"/>
    </row>
    <row r="3" ht="22" customHeight="1" spans="1:5">
      <c r="A3" s="249"/>
      <c r="B3" s="244"/>
      <c r="C3" s="245"/>
      <c r="D3" s="246"/>
      <c r="E3" s="250" t="s">
        <v>2</v>
      </c>
    </row>
    <row r="4" ht="34" customHeight="1" spans="1:5">
      <c r="A4" s="251" t="s">
        <v>81</v>
      </c>
      <c r="B4" s="252" t="s">
        <v>82</v>
      </c>
      <c r="C4" s="111" t="s">
        <v>83</v>
      </c>
      <c r="D4" s="112" t="s">
        <v>84</v>
      </c>
      <c r="E4" s="113" t="s">
        <v>85</v>
      </c>
    </row>
    <row r="5" s="10" customFormat="1" ht="21" customHeight="1" spans="1:5">
      <c r="A5" s="253" t="s">
        <v>86</v>
      </c>
      <c r="B5" s="254"/>
      <c r="C5" s="255">
        <v>710615.6563</v>
      </c>
      <c r="D5" s="218">
        <v>461076.3404</v>
      </c>
      <c r="E5" s="255">
        <f>249539.3106+1</f>
        <v>249540.3106</v>
      </c>
    </row>
    <row r="6" s="10" customFormat="1" ht="21" customHeight="1" spans="1:5">
      <c r="A6" s="220" t="s">
        <v>87</v>
      </c>
      <c r="B6" s="118" t="s">
        <v>88</v>
      </c>
      <c r="C6" s="218">
        <v>59223.0407</v>
      </c>
      <c r="D6" s="218">
        <v>59134.4407</v>
      </c>
      <c r="E6" s="218">
        <v>86.6</v>
      </c>
    </row>
    <row r="7" s="10" customFormat="1" ht="21" customHeight="1" spans="1:5">
      <c r="A7" s="220" t="s">
        <v>89</v>
      </c>
      <c r="B7" s="118" t="s">
        <v>90</v>
      </c>
      <c r="C7" s="218">
        <v>1271.6015</v>
      </c>
      <c r="D7" s="218">
        <v>1271.6015</v>
      </c>
      <c r="E7" s="218">
        <v>0</v>
      </c>
    </row>
    <row r="8" s="10" customFormat="1" ht="21" customHeight="1" spans="1:5">
      <c r="A8" s="220" t="s">
        <v>91</v>
      </c>
      <c r="B8" s="256" t="s">
        <v>92</v>
      </c>
      <c r="C8" s="218">
        <v>595.1015</v>
      </c>
      <c r="D8" s="218">
        <v>595.1015</v>
      </c>
      <c r="E8" s="218">
        <v>0</v>
      </c>
    </row>
    <row r="9" s="10" customFormat="1" ht="21" customHeight="1" spans="1:5">
      <c r="A9" s="220" t="s">
        <v>93</v>
      </c>
      <c r="B9" s="256" t="s">
        <v>94</v>
      </c>
      <c r="C9" s="218">
        <v>168</v>
      </c>
      <c r="D9" s="218">
        <v>168</v>
      </c>
      <c r="E9" s="218">
        <v>0</v>
      </c>
    </row>
    <row r="10" s="10" customFormat="1" ht="21" customHeight="1" spans="1:5">
      <c r="A10" s="220" t="s">
        <v>95</v>
      </c>
      <c r="B10" s="256" t="s">
        <v>96</v>
      </c>
      <c r="C10" s="218">
        <v>130</v>
      </c>
      <c r="D10" s="218">
        <v>130</v>
      </c>
      <c r="E10" s="218">
        <v>0</v>
      </c>
    </row>
    <row r="11" s="10" customFormat="1" ht="21" customHeight="1" spans="1:5">
      <c r="A11" s="220" t="s">
        <v>97</v>
      </c>
      <c r="B11" s="256" t="s">
        <v>98</v>
      </c>
      <c r="C11" s="218">
        <v>42</v>
      </c>
      <c r="D11" s="218">
        <v>42</v>
      </c>
      <c r="E11" s="218">
        <v>0</v>
      </c>
    </row>
    <row r="12" s="10" customFormat="1" ht="21" customHeight="1" spans="1:5">
      <c r="A12" s="220" t="s">
        <v>99</v>
      </c>
      <c r="B12" s="256" t="s">
        <v>100</v>
      </c>
      <c r="C12" s="218">
        <v>319.5</v>
      </c>
      <c r="D12" s="218">
        <v>319.5</v>
      </c>
      <c r="E12" s="218">
        <v>0</v>
      </c>
    </row>
    <row r="13" s="10" customFormat="1" ht="21" customHeight="1" spans="1:5">
      <c r="A13" s="220" t="s">
        <v>101</v>
      </c>
      <c r="B13" s="256" t="s">
        <v>102</v>
      </c>
      <c r="C13" s="218">
        <v>7</v>
      </c>
      <c r="D13" s="218">
        <v>7</v>
      </c>
      <c r="E13" s="218">
        <v>0</v>
      </c>
    </row>
    <row r="14" s="10" customFormat="1" ht="21" customHeight="1" spans="1:5">
      <c r="A14" s="220" t="s">
        <v>103</v>
      </c>
      <c r="B14" s="256" t="s">
        <v>104</v>
      </c>
      <c r="C14" s="218">
        <v>10</v>
      </c>
      <c r="D14" s="218">
        <v>10</v>
      </c>
      <c r="E14" s="218">
        <v>0</v>
      </c>
    </row>
    <row r="15" s="10" customFormat="1" ht="21" customHeight="1" spans="1:5">
      <c r="A15" s="220" t="s">
        <v>105</v>
      </c>
      <c r="B15" s="118" t="s">
        <v>106</v>
      </c>
      <c r="C15" s="218">
        <v>931.9356</v>
      </c>
      <c r="D15" s="218">
        <v>931.9356</v>
      </c>
      <c r="E15" s="218">
        <v>0</v>
      </c>
    </row>
    <row r="16" s="10" customFormat="1" ht="21" customHeight="1" spans="1:5">
      <c r="A16" s="220" t="s">
        <v>107</v>
      </c>
      <c r="B16" s="256" t="s">
        <v>92</v>
      </c>
      <c r="C16" s="218">
        <v>443.3356</v>
      </c>
      <c r="D16" s="218">
        <v>443.3356</v>
      </c>
      <c r="E16" s="218">
        <v>0</v>
      </c>
    </row>
    <row r="17" s="10" customFormat="1" ht="21" customHeight="1" spans="1:5">
      <c r="A17" s="220" t="s">
        <v>108</v>
      </c>
      <c r="B17" s="256" t="s">
        <v>94</v>
      </c>
      <c r="C17" s="218">
        <v>245.8</v>
      </c>
      <c r="D17" s="218">
        <v>245.8</v>
      </c>
      <c r="E17" s="218">
        <v>0</v>
      </c>
    </row>
    <row r="18" s="10" customFormat="1" ht="21" customHeight="1" spans="1:5">
      <c r="A18" s="220" t="s">
        <v>109</v>
      </c>
      <c r="B18" s="256" t="s">
        <v>110</v>
      </c>
      <c r="C18" s="218">
        <v>118</v>
      </c>
      <c r="D18" s="218">
        <v>118</v>
      </c>
      <c r="E18" s="218">
        <v>0</v>
      </c>
    </row>
    <row r="19" s="10" customFormat="1" ht="21" customHeight="1" spans="1:5">
      <c r="A19" s="220" t="s">
        <v>111</v>
      </c>
      <c r="B19" s="256" t="s">
        <v>112</v>
      </c>
      <c r="C19" s="218">
        <v>20</v>
      </c>
      <c r="D19" s="218">
        <v>20</v>
      </c>
      <c r="E19" s="218">
        <v>0</v>
      </c>
    </row>
    <row r="20" s="10" customFormat="1" ht="21" customHeight="1" spans="1:5">
      <c r="A20" s="220" t="s">
        <v>113</v>
      </c>
      <c r="B20" s="256" t="s">
        <v>114</v>
      </c>
      <c r="C20" s="218">
        <v>104.8</v>
      </c>
      <c r="D20" s="218">
        <v>104.8</v>
      </c>
      <c r="E20" s="218">
        <v>0</v>
      </c>
    </row>
    <row r="21" s="10" customFormat="1" ht="21" customHeight="1" spans="1:5">
      <c r="A21" s="220" t="s">
        <v>115</v>
      </c>
      <c r="B21" s="118" t="s">
        <v>116</v>
      </c>
      <c r="C21" s="218">
        <v>26967.0498</v>
      </c>
      <c r="D21" s="218">
        <v>26967.0498</v>
      </c>
      <c r="E21" s="218">
        <v>0</v>
      </c>
    </row>
    <row r="22" s="10" customFormat="1" ht="21" customHeight="1" spans="1:5">
      <c r="A22" s="220" t="s">
        <v>117</v>
      </c>
      <c r="B22" s="256" t="s">
        <v>92</v>
      </c>
      <c r="C22" s="218">
        <v>20991.8685</v>
      </c>
      <c r="D22" s="218">
        <v>20991.8685</v>
      </c>
      <c r="E22" s="218">
        <v>0</v>
      </c>
    </row>
    <row r="23" s="10" customFormat="1" ht="21" customHeight="1" spans="1:5">
      <c r="A23" s="220" t="s">
        <v>118</v>
      </c>
      <c r="B23" s="256" t="s">
        <v>94</v>
      </c>
      <c r="C23" s="218">
        <v>950.8</v>
      </c>
      <c r="D23" s="218">
        <v>950.8</v>
      </c>
      <c r="E23" s="218">
        <v>0</v>
      </c>
    </row>
    <row r="24" s="10" customFormat="1" ht="21" customHeight="1" spans="1:5">
      <c r="A24" s="220" t="s">
        <v>119</v>
      </c>
      <c r="B24" s="256" t="s">
        <v>120</v>
      </c>
      <c r="C24" s="218">
        <v>50</v>
      </c>
      <c r="D24" s="218">
        <v>50</v>
      </c>
      <c r="E24" s="218">
        <v>0</v>
      </c>
    </row>
    <row r="25" s="10" customFormat="1" ht="21" customHeight="1" spans="1:5">
      <c r="A25" s="220" t="s">
        <v>121</v>
      </c>
      <c r="B25" s="256" t="s">
        <v>122</v>
      </c>
      <c r="C25" s="218">
        <v>1178.3119</v>
      </c>
      <c r="D25" s="218">
        <v>1178.3119</v>
      </c>
      <c r="E25" s="218">
        <v>0</v>
      </c>
    </row>
    <row r="26" s="10" customFormat="1" ht="21" customHeight="1" spans="1:5">
      <c r="A26" s="220" t="s">
        <v>123</v>
      </c>
      <c r="B26" s="256" t="s">
        <v>124</v>
      </c>
      <c r="C26" s="218">
        <v>2485.1827</v>
      </c>
      <c r="D26" s="218">
        <v>2485.1827</v>
      </c>
      <c r="E26" s="218">
        <v>0</v>
      </c>
    </row>
    <row r="27" s="10" customFormat="1" ht="21" customHeight="1" spans="1:5">
      <c r="A27" s="220" t="s">
        <v>125</v>
      </c>
      <c r="B27" s="256" t="s">
        <v>126</v>
      </c>
      <c r="C27" s="218">
        <v>1310.8867</v>
      </c>
      <c r="D27" s="218">
        <v>1310.8867</v>
      </c>
      <c r="E27" s="218">
        <v>0</v>
      </c>
    </row>
    <row r="28" s="10" customFormat="1" ht="21" customHeight="1" spans="1:5">
      <c r="A28" s="220" t="s">
        <v>127</v>
      </c>
      <c r="B28" s="118" t="s">
        <v>128</v>
      </c>
      <c r="C28" s="218">
        <v>1836.9768</v>
      </c>
      <c r="D28" s="218">
        <v>1836.9768</v>
      </c>
      <c r="E28" s="218">
        <v>0</v>
      </c>
    </row>
    <row r="29" s="10" customFormat="1" ht="21" customHeight="1" spans="1:5">
      <c r="A29" s="220" t="s">
        <v>129</v>
      </c>
      <c r="B29" s="256" t="s">
        <v>92</v>
      </c>
      <c r="C29" s="218">
        <v>1253.1223</v>
      </c>
      <c r="D29" s="218">
        <v>1253.1223</v>
      </c>
      <c r="E29" s="218">
        <v>0</v>
      </c>
    </row>
    <row r="30" s="10" customFormat="1" ht="21" customHeight="1" spans="1:5">
      <c r="A30" s="220" t="s">
        <v>130</v>
      </c>
      <c r="B30" s="256" t="s">
        <v>94</v>
      </c>
      <c r="C30" s="218">
        <v>180</v>
      </c>
      <c r="D30" s="218">
        <v>180</v>
      </c>
      <c r="E30" s="218">
        <v>0</v>
      </c>
    </row>
    <row r="31" s="10" customFormat="1" ht="21" customHeight="1" spans="1:5">
      <c r="A31" s="220" t="s">
        <v>131</v>
      </c>
      <c r="B31" s="256" t="s">
        <v>126</v>
      </c>
      <c r="C31" s="218">
        <v>403.8545</v>
      </c>
      <c r="D31" s="218">
        <v>403.8545</v>
      </c>
      <c r="E31" s="218">
        <v>0</v>
      </c>
    </row>
    <row r="32" s="10" customFormat="1" ht="21" customHeight="1" spans="1:5">
      <c r="A32" s="220" t="s">
        <v>132</v>
      </c>
      <c r="B32" s="118" t="s">
        <v>133</v>
      </c>
      <c r="C32" s="218">
        <v>1184.7997</v>
      </c>
      <c r="D32" s="218">
        <v>1165.2997</v>
      </c>
      <c r="E32" s="218">
        <v>19.5</v>
      </c>
    </row>
    <row r="33" s="10" customFormat="1" ht="21" customHeight="1" spans="1:5">
      <c r="A33" s="220" t="s">
        <v>134</v>
      </c>
      <c r="B33" s="256" t="s">
        <v>92</v>
      </c>
      <c r="C33" s="218">
        <v>238.2997</v>
      </c>
      <c r="D33" s="218">
        <v>238.2997</v>
      </c>
      <c r="E33" s="218">
        <v>0</v>
      </c>
    </row>
    <row r="34" s="10" customFormat="1" ht="21" customHeight="1" spans="1:5">
      <c r="A34" s="220" t="s">
        <v>135</v>
      </c>
      <c r="B34" s="256" t="s">
        <v>94</v>
      </c>
      <c r="C34" s="218">
        <v>51.5</v>
      </c>
      <c r="D34" s="218">
        <v>32</v>
      </c>
      <c r="E34" s="218">
        <v>19.5</v>
      </c>
    </row>
    <row r="35" s="10" customFormat="1" ht="21" customHeight="1" spans="1:5">
      <c r="A35" s="220" t="s">
        <v>136</v>
      </c>
      <c r="B35" s="256" t="s">
        <v>137</v>
      </c>
      <c r="C35" s="218">
        <v>800</v>
      </c>
      <c r="D35" s="218">
        <v>800</v>
      </c>
      <c r="E35" s="218">
        <v>0</v>
      </c>
    </row>
    <row r="36" s="10" customFormat="1" ht="21" customHeight="1" spans="1:5">
      <c r="A36" s="220" t="s">
        <v>138</v>
      </c>
      <c r="B36" s="256" t="s">
        <v>139</v>
      </c>
      <c r="C36" s="218">
        <v>65</v>
      </c>
      <c r="D36" s="218">
        <v>65</v>
      </c>
      <c r="E36" s="218">
        <v>0</v>
      </c>
    </row>
    <row r="37" s="10" customFormat="1" ht="21" customHeight="1" spans="1:5">
      <c r="A37" s="220" t="s">
        <v>140</v>
      </c>
      <c r="B37" s="256" t="s">
        <v>141</v>
      </c>
      <c r="C37" s="218">
        <v>30</v>
      </c>
      <c r="D37" s="218">
        <v>30</v>
      </c>
      <c r="E37" s="218">
        <v>0</v>
      </c>
    </row>
    <row r="38" s="10" customFormat="1" ht="21" customHeight="1" spans="1:5">
      <c r="A38" s="220" t="s">
        <v>142</v>
      </c>
      <c r="B38" s="118" t="s">
        <v>143</v>
      </c>
      <c r="C38" s="218">
        <v>4744.7105</v>
      </c>
      <c r="D38" s="218">
        <v>4744.7105</v>
      </c>
      <c r="E38" s="218">
        <v>0</v>
      </c>
    </row>
    <row r="39" s="10" customFormat="1" ht="21" customHeight="1" spans="1:5">
      <c r="A39" s="220" t="s">
        <v>144</v>
      </c>
      <c r="B39" s="256" t="s">
        <v>92</v>
      </c>
      <c r="C39" s="218">
        <v>3784.6851</v>
      </c>
      <c r="D39" s="218">
        <v>3784.6851</v>
      </c>
      <c r="E39" s="218">
        <v>0</v>
      </c>
    </row>
    <row r="40" s="10" customFormat="1" ht="21" customHeight="1" spans="1:5">
      <c r="A40" s="220" t="s">
        <v>145</v>
      </c>
      <c r="B40" s="256" t="s">
        <v>94</v>
      </c>
      <c r="C40" s="218">
        <v>160</v>
      </c>
      <c r="D40" s="218">
        <v>160</v>
      </c>
      <c r="E40" s="218">
        <v>0</v>
      </c>
    </row>
    <row r="41" s="10" customFormat="1" ht="21" customHeight="1" spans="1:5">
      <c r="A41" s="220" t="s">
        <v>146</v>
      </c>
      <c r="B41" s="256" t="s">
        <v>147</v>
      </c>
      <c r="C41" s="218">
        <v>216</v>
      </c>
      <c r="D41" s="218">
        <v>216</v>
      </c>
      <c r="E41" s="218">
        <v>0</v>
      </c>
    </row>
    <row r="42" s="10" customFormat="1" ht="21" customHeight="1" spans="1:5">
      <c r="A42" s="220" t="s">
        <v>148</v>
      </c>
      <c r="B42" s="256" t="s">
        <v>149</v>
      </c>
      <c r="C42" s="218">
        <v>56</v>
      </c>
      <c r="D42" s="218">
        <v>56</v>
      </c>
      <c r="E42" s="218">
        <v>0</v>
      </c>
    </row>
    <row r="43" s="10" customFormat="1" ht="21" customHeight="1" spans="1:5">
      <c r="A43" s="220" t="s">
        <v>150</v>
      </c>
      <c r="B43" s="256" t="s">
        <v>151</v>
      </c>
      <c r="C43" s="218">
        <v>232</v>
      </c>
      <c r="D43" s="218">
        <v>232</v>
      </c>
      <c r="E43" s="218">
        <v>0</v>
      </c>
    </row>
    <row r="44" s="10" customFormat="1" ht="21" customHeight="1" spans="1:5">
      <c r="A44" s="220" t="s">
        <v>152</v>
      </c>
      <c r="B44" s="256" t="s">
        <v>153</v>
      </c>
      <c r="C44" s="218">
        <v>268</v>
      </c>
      <c r="D44" s="218">
        <v>268</v>
      </c>
      <c r="E44" s="218">
        <v>0</v>
      </c>
    </row>
    <row r="45" s="10" customFormat="1" ht="21" customHeight="1" spans="1:5">
      <c r="A45" s="220" t="s">
        <v>154</v>
      </c>
      <c r="B45" s="256" t="s">
        <v>126</v>
      </c>
      <c r="C45" s="218">
        <v>28.0254</v>
      </c>
      <c r="D45" s="218">
        <v>28.0254</v>
      </c>
      <c r="E45" s="218">
        <v>0</v>
      </c>
    </row>
    <row r="46" s="10" customFormat="1" ht="21" customHeight="1" spans="1:5">
      <c r="A46" s="220" t="s">
        <v>155</v>
      </c>
      <c r="B46" s="118" t="s">
        <v>156</v>
      </c>
      <c r="C46" s="218">
        <v>7000</v>
      </c>
      <c r="D46" s="218">
        <v>7000</v>
      </c>
      <c r="E46" s="218">
        <v>0</v>
      </c>
    </row>
    <row r="47" s="10" customFormat="1" ht="21" customHeight="1" spans="1:5">
      <c r="A47" s="220" t="s">
        <v>157</v>
      </c>
      <c r="B47" s="256" t="s">
        <v>158</v>
      </c>
      <c r="C47" s="218">
        <v>7000</v>
      </c>
      <c r="D47" s="218">
        <v>7000</v>
      </c>
      <c r="E47" s="218">
        <v>0</v>
      </c>
    </row>
    <row r="48" s="10" customFormat="1" ht="21" customHeight="1" spans="1:5">
      <c r="A48" s="220" t="s">
        <v>159</v>
      </c>
      <c r="B48" s="118" t="s">
        <v>160</v>
      </c>
      <c r="C48" s="218">
        <v>808.6209</v>
      </c>
      <c r="D48" s="218">
        <v>808.6209</v>
      </c>
      <c r="E48" s="218">
        <v>0</v>
      </c>
    </row>
    <row r="49" s="10" customFormat="1" ht="21" customHeight="1" spans="1:5">
      <c r="A49" s="220" t="s">
        <v>161</v>
      </c>
      <c r="B49" s="256" t="s">
        <v>92</v>
      </c>
      <c r="C49" s="218">
        <v>640.6209</v>
      </c>
      <c r="D49" s="218">
        <v>640.6209</v>
      </c>
      <c r="E49" s="218">
        <v>0</v>
      </c>
    </row>
    <row r="50" s="10" customFormat="1" ht="21" customHeight="1" spans="1:5">
      <c r="A50" s="220" t="s">
        <v>162</v>
      </c>
      <c r="B50" s="256" t="s">
        <v>163</v>
      </c>
      <c r="C50" s="218">
        <v>168</v>
      </c>
      <c r="D50" s="218">
        <v>168</v>
      </c>
      <c r="E50" s="218">
        <v>0</v>
      </c>
    </row>
    <row r="51" s="10" customFormat="1" ht="21" customHeight="1" spans="1:5">
      <c r="A51" s="220" t="s">
        <v>164</v>
      </c>
      <c r="B51" s="118" t="s">
        <v>165</v>
      </c>
      <c r="C51" s="218">
        <v>2432.1756</v>
      </c>
      <c r="D51" s="218">
        <v>2432.1756</v>
      </c>
      <c r="E51" s="218">
        <v>0</v>
      </c>
    </row>
    <row r="52" s="10" customFormat="1" ht="21" customHeight="1" spans="1:5">
      <c r="A52" s="220" t="s">
        <v>166</v>
      </c>
      <c r="B52" s="256" t="s">
        <v>92</v>
      </c>
      <c r="C52" s="218">
        <v>1718.4156</v>
      </c>
      <c r="D52" s="218">
        <v>1718.4156</v>
      </c>
      <c r="E52" s="218">
        <v>0</v>
      </c>
    </row>
    <row r="53" s="10" customFormat="1" ht="21" customHeight="1" spans="1:5">
      <c r="A53" s="220" t="s">
        <v>167</v>
      </c>
      <c r="B53" s="256" t="s">
        <v>94</v>
      </c>
      <c r="C53" s="218">
        <v>353.76</v>
      </c>
      <c r="D53" s="218">
        <v>353.76</v>
      </c>
      <c r="E53" s="218">
        <v>0</v>
      </c>
    </row>
    <row r="54" s="10" customFormat="1" ht="21" customHeight="1" spans="1:5">
      <c r="A54" s="220" t="s">
        <v>168</v>
      </c>
      <c r="B54" s="256" t="s">
        <v>169</v>
      </c>
      <c r="C54" s="218">
        <v>70</v>
      </c>
      <c r="D54" s="218">
        <v>70</v>
      </c>
      <c r="E54" s="218">
        <v>0</v>
      </c>
    </row>
    <row r="55" s="10" customFormat="1" ht="21" customHeight="1" spans="1:5">
      <c r="A55" s="220" t="s">
        <v>170</v>
      </c>
      <c r="B55" s="256" t="s">
        <v>171</v>
      </c>
      <c r="C55" s="218">
        <v>90</v>
      </c>
      <c r="D55" s="218">
        <v>90</v>
      </c>
      <c r="E55" s="218">
        <v>0</v>
      </c>
    </row>
    <row r="56" s="10" customFormat="1" ht="21" customHeight="1" spans="1:5">
      <c r="A56" s="220" t="s">
        <v>172</v>
      </c>
      <c r="B56" s="256" t="s">
        <v>173</v>
      </c>
      <c r="C56" s="218">
        <v>200</v>
      </c>
      <c r="D56" s="218">
        <v>200</v>
      </c>
      <c r="E56" s="218">
        <v>0</v>
      </c>
    </row>
    <row r="57" s="10" customFormat="1" ht="21" customHeight="1" spans="1:5">
      <c r="A57" s="220" t="s">
        <v>174</v>
      </c>
      <c r="B57" s="118" t="s">
        <v>175</v>
      </c>
      <c r="C57" s="218">
        <v>197.4901</v>
      </c>
      <c r="D57" s="218">
        <v>197.4901</v>
      </c>
      <c r="E57" s="218">
        <v>0</v>
      </c>
    </row>
    <row r="58" s="10" customFormat="1" ht="21" customHeight="1" spans="1:5">
      <c r="A58" s="220" t="s">
        <v>176</v>
      </c>
      <c r="B58" s="256" t="s">
        <v>92</v>
      </c>
      <c r="C58" s="218">
        <v>147.4901</v>
      </c>
      <c r="D58" s="218">
        <v>147.4901</v>
      </c>
      <c r="E58" s="218">
        <v>0</v>
      </c>
    </row>
    <row r="59" s="10" customFormat="1" ht="21" customHeight="1" spans="1:5">
      <c r="A59" s="220" t="s">
        <v>177</v>
      </c>
      <c r="B59" s="256" t="s">
        <v>178</v>
      </c>
      <c r="C59" s="218">
        <v>50</v>
      </c>
      <c r="D59" s="218">
        <v>50</v>
      </c>
      <c r="E59" s="218">
        <v>0</v>
      </c>
    </row>
    <row r="60" s="10" customFormat="1" ht="21" customHeight="1" spans="1:5">
      <c r="A60" s="220" t="s">
        <v>179</v>
      </c>
      <c r="B60" s="118" t="s">
        <v>180</v>
      </c>
      <c r="C60" s="218">
        <v>83.2647</v>
      </c>
      <c r="D60" s="218">
        <v>83.2647</v>
      </c>
      <c r="E60" s="218">
        <v>0</v>
      </c>
    </row>
    <row r="61" s="10" customFormat="1" ht="21" customHeight="1" spans="1:5">
      <c r="A61" s="220" t="s">
        <v>181</v>
      </c>
      <c r="B61" s="256" t="s">
        <v>92</v>
      </c>
      <c r="C61" s="218">
        <v>38.2647</v>
      </c>
      <c r="D61" s="218">
        <v>38.2647</v>
      </c>
      <c r="E61" s="218">
        <v>0</v>
      </c>
    </row>
    <row r="62" s="10" customFormat="1" ht="21" customHeight="1" spans="1:5">
      <c r="A62" s="220" t="s">
        <v>182</v>
      </c>
      <c r="B62" s="256" t="s">
        <v>94</v>
      </c>
      <c r="C62" s="218">
        <v>45</v>
      </c>
      <c r="D62" s="218">
        <v>45</v>
      </c>
      <c r="E62" s="218">
        <v>0</v>
      </c>
    </row>
    <row r="63" s="10" customFormat="1" ht="21" customHeight="1" spans="1:5">
      <c r="A63" s="220" t="s">
        <v>183</v>
      </c>
      <c r="B63" s="118" t="s">
        <v>184</v>
      </c>
      <c r="C63" s="218">
        <v>470.8941</v>
      </c>
      <c r="D63" s="218">
        <v>470.8941</v>
      </c>
      <c r="E63" s="218">
        <v>0</v>
      </c>
    </row>
    <row r="64" s="10" customFormat="1" ht="21" customHeight="1" spans="1:5">
      <c r="A64" s="220" t="s">
        <v>185</v>
      </c>
      <c r="B64" s="256" t="s">
        <v>92</v>
      </c>
      <c r="C64" s="218">
        <v>349.8623</v>
      </c>
      <c r="D64" s="218">
        <v>349.8623</v>
      </c>
      <c r="E64" s="218">
        <v>0</v>
      </c>
    </row>
    <row r="65" s="10" customFormat="1" ht="21" customHeight="1" spans="1:5">
      <c r="A65" s="220" t="s">
        <v>186</v>
      </c>
      <c r="B65" s="256" t="s">
        <v>94</v>
      </c>
      <c r="C65" s="218">
        <v>114</v>
      </c>
      <c r="D65" s="218">
        <v>114</v>
      </c>
      <c r="E65" s="218">
        <v>0</v>
      </c>
    </row>
    <row r="66" s="10" customFormat="1" ht="21" customHeight="1" spans="1:5">
      <c r="A66" s="220" t="s">
        <v>187</v>
      </c>
      <c r="B66" s="256" t="s">
        <v>126</v>
      </c>
      <c r="C66" s="218">
        <v>7.0318</v>
      </c>
      <c r="D66" s="218">
        <v>7.0318</v>
      </c>
      <c r="E66" s="218">
        <v>0</v>
      </c>
    </row>
    <row r="67" s="10" customFormat="1" ht="21" customHeight="1" spans="1:5">
      <c r="A67" s="220" t="s">
        <v>188</v>
      </c>
      <c r="B67" s="118" t="s">
        <v>189</v>
      </c>
      <c r="C67" s="218">
        <v>2979.837</v>
      </c>
      <c r="D67" s="218">
        <v>2979.837</v>
      </c>
      <c r="E67" s="218">
        <v>0</v>
      </c>
    </row>
    <row r="68" s="10" customFormat="1" ht="21" customHeight="1" spans="1:5">
      <c r="A68" s="220" t="s">
        <v>190</v>
      </c>
      <c r="B68" s="256" t="s">
        <v>92</v>
      </c>
      <c r="C68" s="218">
        <v>1378.141</v>
      </c>
      <c r="D68" s="218">
        <v>1378.141</v>
      </c>
      <c r="E68" s="218">
        <v>0</v>
      </c>
    </row>
    <row r="69" s="10" customFormat="1" ht="21" customHeight="1" spans="1:5">
      <c r="A69" s="220" t="s">
        <v>191</v>
      </c>
      <c r="B69" s="256" t="s">
        <v>94</v>
      </c>
      <c r="C69" s="218">
        <v>1601.696</v>
      </c>
      <c r="D69" s="218">
        <v>1601.696</v>
      </c>
      <c r="E69" s="218">
        <v>0</v>
      </c>
    </row>
    <row r="70" s="10" customFormat="1" ht="21" customHeight="1" spans="1:5">
      <c r="A70" s="220" t="s">
        <v>192</v>
      </c>
      <c r="B70" s="118" t="s">
        <v>193</v>
      </c>
      <c r="C70" s="218">
        <v>913.9632</v>
      </c>
      <c r="D70" s="218">
        <v>913.9632</v>
      </c>
      <c r="E70" s="218">
        <v>0</v>
      </c>
    </row>
    <row r="71" s="10" customFormat="1" ht="21" customHeight="1" spans="1:5">
      <c r="A71" s="220" t="s">
        <v>194</v>
      </c>
      <c r="B71" s="256" t="s">
        <v>92</v>
      </c>
      <c r="C71" s="218">
        <v>373.2592</v>
      </c>
      <c r="D71" s="218">
        <v>373.2592</v>
      </c>
      <c r="E71" s="218">
        <v>0</v>
      </c>
    </row>
    <row r="72" s="10" customFormat="1" ht="21" customHeight="1" spans="1:5">
      <c r="A72" s="220" t="s">
        <v>195</v>
      </c>
      <c r="B72" s="256" t="s">
        <v>94</v>
      </c>
      <c r="C72" s="218">
        <v>348.6892</v>
      </c>
      <c r="D72" s="218">
        <v>348.6892</v>
      </c>
      <c r="E72" s="218">
        <v>0</v>
      </c>
    </row>
    <row r="73" s="10" customFormat="1" ht="21" customHeight="1" spans="1:5">
      <c r="A73" s="220" t="s">
        <v>196</v>
      </c>
      <c r="B73" s="256" t="s">
        <v>197</v>
      </c>
      <c r="C73" s="218">
        <v>25</v>
      </c>
      <c r="D73" s="218">
        <v>25</v>
      </c>
      <c r="E73" s="218">
        <v>0</v>
      </c>
    </row>
    <row r="74" s="10" customFormat="1" ht="21" customHeight="1" spans="1:5">
      <c r="A74" s="220" t="s">
        <v>198</v>
      </c>
      <c r="B74" s="256" t="s">
        <v>126</v>
      </c>
      <c r="C74" s="218">
        <v>167.0148</v>
      </c>
      <c r="D74" s="218">
        <v>167.0148</v>
      </c>
      <c r="E74" s="218">
        <v>0</v>
      </c>
    </row>
    <row r="75" s="10" customFormat="1" ht="21" customHeight="1" spans="1:5">
      <c r="A75" s="220" t="s">
        <v>199</v>
      </c>
      <c r="B75" s="118" t="s">
        <v>200</v>
      </c>
      <c r="C75" s="218">
        <v>1391.8223</v>
      </c>
      <c r="D75" s="218">
        <v>1362.7223</v>
      </c>
      <c r="E75" s="218">
        <v>29.1</v>
      </c>
    </row>
    <row r="76" s="10" customFormat="1" ht="21" customHeight="1" spans="1:5">
      <c r="A76" s="220" t="s">
        <v>201</v>
      </c>
      <c r="B76" s="256" t="s">
        <v>92</v>
      </c>
      <c r="C76" s="218">
        <v>202.7223</v>
      </c>
      <c r="D76" s="218">
        <v>202.7223</v>
      </c>
      <c r="E76" s="218">
        <v>0</v>
      </c>
    </row>
    <row r="77" s="10" customFormat="1" ht="21" customHeight="1" spans="1:5">
      <c r="A77" s="220" t="s">
        <v>202</v>
      </c>
      <c r="B77" s="256" t="s">
        <v>94</v>
      </c>
      <c r="C77" s="218">
        <v>1005</v>
      </c>
      <c r="D77" s="218">
        <v>1005</v>
      </c>
      <c r="E77" s="218">
        <v>0</v>
      </c>
    </row>
    <row r="78" s="10" customFormat="1" ht="21" customHeight="1" spans="1:5">
      <c r="A78" s="220" t="s">
        <v>203</v>
      </c>
      <c r="B78" s="256" t="s">
        <v>204</v>
      </c>
      <c r="C78" s="218">
        <v>184.1</v>
      </c>
      <c r="D78" s="218">
        <v>155</v>
      </c>
      <c r="E78" s="218">
        <v>29.1</v>
      </c>
    </row>
    <row r="79" s="10" customFormat="1" ht="21" customHeight="1" spans="1:5">
      <c r="A79" s="220" t="s">
        <v>205</v>
      </c>
      <c r="B79" s="118" t="s">
        <v>206</v>
      </c>
      <c r="C79" s="218">
        <v>307.9434</v>
      </c>
      <c r="D79" s="218">
        <v>307.7434</v>
      </c>
      <c r="E79" s="218">
        <v>0.2</v>
      </c>
    </row>
    <row r="80" s="10" customFormat="1" ht="21" customHeight="1" spans="1:5">
      <c r="A80" s="220" t="s">
        <v>207</v>
      </c>
      <c r="B80" s="256" t="s">
        <v>92</v>
      </c>
      <c r="C80" s="218">
        <v>162.7534</v>
      </c>
      <c r="D80" s="218">
        <v>162.7534</v>
      </c>
      <c r="E80" s="218">
        <v>0</v>
      </c>
    </row>
    <row r="81" s="10" customFormat="1" ht="21" customHeight="1" spans="1:5">
      <c r="A81" s="220" t="s">
        <v>208</v>
      </c>
      <c r="B81" s="256" t="s">
        <v>94</v>
      </c>
      <c r="C81" s="218">
        <v>95</v>
      </c>
      <c r="D81" s="218">
        <v>95</v>
      </c>
      <c r="E81" s="218">
        <v>0</v>
      </c>
    </row>
    <row r="82" s="10" customFormat="1" ht="21" customHeight="1" spans="1:5">
      <c r="A82" s="220" t="s">
        <v>209</v>
      </c>
      <c r="B82" s="256" t="s">
        <v>210</v>
      </c>
      <c r="C82" s="218">
        <v>40.94</v>
      </c>
      <c r="D82" s="218">
        <v>40.74</v>
      </c>
      <c r="E82" s="218">
        <v>0.2</v>
      </c>
    </row>
    <row r="83" s="10" customFormat="1" ht="21" customHeight="1" spans="1:5">
      <c r="A83" s="220" t="s">
        <v>211</v>
      </c>
      <c r="B83" s="256" t="s">
        <v>212</v>
      </c>
      <c r="C83" s="218">
        <v>9.25</v>
      </c>
      <c r="D83" s="218">
        <v>9.25</v>
      </c>
      <c r="E83" s="218">
        <v>0</v>
      </c>
    </row>
    <row r="84" s="10" customFormat="1" ht="21" customHeight="1" spans="1:5">
      <c r="A84" s="220" t="s">
        <v>213</v>
      </c>
      <c r="B84" s="118" t="s">
        <v>214</v>
      </c>
      <c r="C84" s="218">
        <v>217.9411</v>
      </c>
      <c r="D84" s="218">
        <v>217.9411</v>
      </c>
      <c r="E84" s="218">
        <v>0</v>
      </c>
    </row>
    <row r="85" s="10" customFormat="1" ht="21" customHeight="1" spans="1:5">
      <c r="A85" s="220" t="s">
        <v>215</v>
      </c>
      <c r="B85" s="256" t="s">
        <v>92</v>
      </c>
      <c r="C85" s="218">
        <v>76.9411</v>
      </c>
      <c r="D85" s="218">
        <v>76.9411</v>
      </c>
      <c r="E85" s="218">
        <v>0</v>
      </c>
    </row>
    <row r="86" s="10" customFormat="1" ht="21" customHeight="1" spans="1:5">
      <c r="A86" s="220" t="s">
        <v>216</v>
      </c>
      <c r="B86" s="256" t="s">
        <v>217</v>
      </c>
      <c r="C86" s="218">
        <v>141</v>
      </c>
      <c r="D86" s="218">
        <v>141</v>
      </c>
      <c r="E86" s="218">
        <v>0</v>
      </c>
    </row>
    <row r="87" s="10" customFormat="1" ht="21" customHeight="1" spans="1:5">
      <c r="A87" s="220" t="s">
        <v>218</v>
      </c>
      <c r="B87" s="118" t="s">
        <v>219</v>
      </c>
      <c r="C87" s="218">
        <v>3104.6934</v>
      </c>
      <c r="D87" s="218">
        <v>3076.8934</v>
      </c>
      <c r="E87" s="218">
        <v>27.8</v>
      </c>
    </row>
    <row r="88" s="10" customFormat="1" ht="21" customHeight="1" spans="1:5">
      <c r="A88" s="220" t="s">
        <v>220</v>
      </c>
      <c r="B88" s="256" t="s">
        <v>92</v>
      </c>
      <c r="C88" s="218">
        <v>2401.7252</v>
      </c>
      <c r="D88" s="218">
        <v>2401.7252</v>
      </c>
      <c r="E88" s="218">
        <v>0</v>
      </c>
    </row>
    <row r="89" s="10" customFormat="1" ht="21" customHeight="1" spans="1:5">
      <c r="A89" s="220" t="s">
        <v>221</v>
      </c>
      <c r="B89" s="256" t="s">
        <v>222</v>
      </c>
      <c r="C89" s="218">
        <v>391</v>
      </c>
      <c r="D89" s="218">
        <v>391</v>
      </c>
      <c r="E89" s="218">
        <v>0</v>
      </c>
    </row>
    <row r="90" s="10" customFormat="1" ht="21" customHeight="1" spans="1:5">
      <c r="A90" s="220" t="s">
        <v>223</v>
      </c>
      <c r="B90" s="256" t="s">
        <v>224</v>
      </c>
      <c r="C90" s="218">
        <v>8</v>
      </c>
      <c r="D90" s="218">
        <v>8</v>
      </c>
      <c r="E90" s="218">
        <v>0</v>
      </c>
    </row>
    <row r="91" s="10" customFormat="1" ht="21" customHeight="1" spans="1:5">
      <c r="A91" s="220" t="s">
        <v>225</v>
      </c>
      <c r="B91" s="256" t="s">
        <v>226</v>
      </c>
      <c r="C91" s="218">
        <v>11</v>
      </c>
      <c r="D91" s="218">
        <v>11</v>
      </c>
      <c r="E91" s="218">
        <v>0</v>
      </c>
    </row>
    <row r="92" s="10" customFormat="1" ht="21" customHeight="1" spans="1:5">
      <c r="A92" s="220" t="s">
        <v>227</v>
      </c>
      <c r="B92" s="256" t="s">
        <v>228</v>
      </c>
      <c r="C92" s="218">
        <v>10</v>
      </c>
      <c r="D92" s="218">
        <v>10</v>
      </c>
      <c r="E92" s="218">
        <v>0</v>
      </c>
    </row>
    <row r="93" s="10" customFormat="1" ht="21" customHeight="1" spans="1:5">
      <c r="A93" s="220" t="s">
        <v>229</v>
      </c>
      <c r="B93" s="256" t="s">
        <v>230</v>
      </c>
      <c r="C93" s="218">
        <v>200.8</v>
      </c>
      <c r="D93" s="218">
        <v>173</v>
      </c>
      <c r="E93" s="218">
        <v>27.8</v>
      </c>
    </row>
    <row r="94" s="10" customFormat="1" ht="21" customHeight="1" spans="1:5">
      <c r="A94" s="220" t="s">
        <v>231</v>
      </c>
      <c r="B94" s="256" t="s">
        <v>126</v>
      </c>
      <c r="C94" s="218">
        <v>34.1682</v>
      </c>
      <c r="D94" s="218">
        <v>34.1682</v>
      </c>
      <c r="E94" s="218">
        <v>0</v>
      </c>
    </row>
    <row r="95" s="10" customFormat="1" ht="21" customHeight="1" spans="1:5">
      <c r="A95" s="220" t="s">
        <v>232</v>
      </c>
      <c r="B95" s="256" t="s">
        <v>233</v>
      </c>
      <c r="C95" s="218">
        <v>48</v>
      </c>
      <c r="D95" s="218">
        <v>48</v>
      </c>
      <c r="E95" s="218">
        <v>0</v>
      </c>
    </row>
    <row r="96" s="10" customFormat="1" ht="21" customHeight="1" spans="1:5">
      <c r="A96" s="257">
        <v>20140</v>
      </c>
      <c r="B96" s="124" t="s">
        <v>234</v>
      </c>
      <c r="C96" s="218">
        <v>377.321</v>
      </c>
      <c r="D96" s="218">
        <v>367.321</v>
      </c>
      <c r="E96" s="218">
        <v>10</v>
      </c>
    </row>
    <row r="97" s="10" customFormat="1" ht="21" customHeight="1" spans="1:5">
      <c r="A97" s="257">
        <v>2014001</v>
      </c>
      <c r="B97" s="122" t="s">
        <v>235</v>
      </c>
      <c r="C97" s="218">
        <v>23.5294</v>
      </c>
      <c r="D97" s="218">
        <v>23.5294</v>
      </c>
      <c r="E97" s="218">
        <v>0</v>
      </c>
    </row>
    <row r="98" s="10" customFormat="1" ht="21" customHeight="1" spans="1:5">
      <c r="A98" s="257">
        <v>2014004</v>
      </c>
      <c r="B98" s="122" t="s">
        <v>236</v>
      </c>
      <c r="C98" s="218">
        <v>353.7916</v>
      </c>
      <c r="D98" s="218">
        <v>343.7916</v>
      </c>
      <c r="E98" s="218">
        <v>10</v>
      </c>
    </row>
    <row r="99" s="10" customFormat="1" ht="21" customHeight="1" spans="1:5">
      <c r="A99" s="220" t="s">
        <v>237</v>
      </c>
      <c r="B99" s="118" t="s">
        <v>238</v>
      </c>
      <c r="C99" s="218">
        <v>2000</v>
      </c>
      <c r="D99" s="218">
        <v>2000</v>
      </c>
      <c r="E99" s="218">
        <v>0</v>
      </c>
    </row>
    <row r="100" s="10" customFormat="1" ht="21" customHeight="1" spans="1:5">
      <c r="A100" s="220" t="s">
        <v>239</v>
      </c>
      <c r="B100" s="256" t="s">
        <v>240</v>
      </c>
      <c r="C100" s="218">
        <v>2000</v>
      </c>
      <c r="D100" s="218">
        <v>2000</v>
      </c>
      <c r="E100" s="218">
        <v>0</v>
      </c>
    </row>
    <row r="101" s="10" customFormat="1" ht="21" customHeight="1" spans="1:5">
      <c r="A101" s="220" t="s">
        <v>241</v>
      </c>
      <c r="B101" s="118" t="s">
        <v>242</v>
      </c>
      <c r="C101" s="218">
        <v>544.2</v>
      </c>
      <c r="D101" s="218">
        <v>544.2</v>
      </c>
      <c r="E101" s="218">
        <v>0</v>
      </c>
    </row>
    <row r="102" s="10" customFormat="1" ht="21" customHeight="1" spans="1:5">
      <c r="A102" s="220" t="s">
        <v>243</v>
      </c>
      <c r="B102" s="118" t="s">
        <v>244</v>
      </c>
      <c r="C102" s="218">
        <v>544.2</v>
      </c>
      <c r="D102" s="218">
        <v>544.2</v>
      </c>
      <c r="E102" s="218">
        <v>0</v>
      </c>
    </row>
    <row r="103" s="10" customFormat="1" ht="21" customHeight="1" spans="1:5">
      <c r="A103" s="220" t="s">
        <v>245</v>
      </c>
      <c r="B103" s="256" t="s">
        <v>246</v>
      </c>
      <c r="C103" s="218">
        <v>544.2</v>
      </c>
      <c r="D103" s="218">
        <v>544.2</v>
      </c>
      <c r="E103" s="218">
        <v>0</v>
      </c>
    </row>
    <row r="104" s="10" customFormat="1" ht="21" customHeight="1" spans="1:5">
      <c r="A104" s="220" t="s">
        <v>247</v>
      </c>
      <c r="B104" s="118" t="s">
        <v>248</v>
      </c>
      <c r="C104" s="218">
        <v>24228.8359</v>
      </c>
      <c r="D104" s="218">
        <v>21663.8359</v>
      </c>
      <c r="E104" s="218">
        <v>2565</v>
      </c>
    </row>
    <row r="105" s="10" customFormat="1" ht="21" customHeight="1" spans="1:5">
      <c r="A105" s="220" t="s">
        <v>249</v>
      </c>
      <c r="B105" s="118" t="s">
        <v>250</v>
      </c>
      <c r="C105" s="218">
        <v>74</v>
      </c>
      <c r="D105" s="218">
        <v>74</v>
      </c>
      <c r="E105" s="218">
        <v>0</v>
      </c>
    </row>
    <row r="106" s="10" customFormat="1" ht="21" customHeight="1" spans="1:5">
      <c r="A106" s="220" t="s">
        <v>251</v>
      </c>
      <c r="B106" s="256" t="s">
        <v>252</v>
      </c>
      <c r="C106" s="218">
        <v>74</v>
      </c>
      <c r="D106" s="218">
        <v>74</v>
      </c>
      <c r="E106" s="218">
        <v>0</v>
      </c>
    </row>
    <row r="107" s="10" customFormat="1" ht="21" customHeight="1" spans="1:5">
      <c r="A107" s="220" t="s">
        <v>253</v>
      </c>
      <c r="B107" s="118" t="s">
        <v>254</v>
      </c>
      <c r="C107" s="218">
        <v>22243.4304</v>
      </c>
      <c r="D107" s="218">
        <v>20156.4304</v>
      </c>
      <c r="E107" s="218">
        <v>2087</v>
      </c>
    </row>
    <row r="108" s="10" customFormat="1" ht="21" customHeight="1" spans="1:5">
      <c r="A108" s="220" t="s">
        <v>255</v>
      </c>
      <c r="B108" s="256" t="s">
        <v>92</v>
      </c>
      <c r="C108" s="218">
        <v>12482.1082</v>
      </c>
      <c r="D108" s="218">
        <v>12482.1082</v>
      </c>
      <c r="E108" s="218">
        <v>0</v>
      </c>
    </row>
    <row r="109" s="10" customFormat="1" ht="21" customHeight="1" spans="1:5">
      <c r="A109" s="220" t="s">
        <v>256</v>
      </c>
      <c r="B109" s="256" t="s">
        <v>94</v>
      </c>
      <c r="C109" s="218">
        <v>519</v>
      </c>
      <c r="D109" s="218">
        <v>200</v>
      </c>
      <c r="E109" s="218">
        <v>319</v>
      </c>
    </row>
    <row r="110" s="10" customFormat="1" ht="21" customHeight="1" spans="1:5">
      <c r="A110" s="220" t="s">
        <v>257</v>
      </c>
      <c r="B110" s="256" t="s">
        <v>258</v>
      </c>
      <c r="C110" s="218">
        <v>9069</v>
      </c>
      <c r="D110" s="218">
        <v>7301</v>
      </c>
      <c r="E110" s="218">
        <v>1768</v>
      </c>
    </row>
    <row r="111" s="10" customFormat="1" ht="21" customHeight="1" spans="1:5">
      <c r="A111" s="220" t="s">
        <v>259</v>
      </c>
      <c r="B111" s="256" t="s">
        <v>126</v>
      </c>
      <c r="C111" s="218">
        <v>173.3222</v>
      </c>
      <c r="D111" s="218">
        <v>173.3222</v>
      </c>
      <c r="E111" s="218">
        <v>0</v>
      </c>
    </row>
    <row r="112" s="10" customFormat="1" ht="21" customHeight="1" spans="1:5">
      <c r="A112" s="220" t="s">
        <v>260</v>
      </c>
      <c r="B112" s="118" t="s">
        <v>261</v>
      </c>
      <c r="C112" s="218">
        <v>1806.4055</v>
      </c>
      <c r="D112" s="218">
        <v>1383.4055</v>
      </c>
      <c r="E112" s="218">
        <v>423</v>
      </c>
    </row>
    <row r="113" s="10" customFormat="1" ht="21" customHeight="1" spans="1:5">
      <c r="A113" s="220" t="s">
        <v>262</v>
      </c>
      <c r="B113" s="256" t="s">
        <v>92</v>
      </c>
      <c r="C113" s="218">
        <v>1141.9572</v>
      </c>
      <c r="D113" s="218">
        <v>1141.9572</v>
      </c>
      <c r="E113" s="218">
        <v>0</v>
      </c>
    </row>
    <row r="114" s="10" customFormat="1" ht="21" customHeight="1" spans="1:5">
      <c r="A114" s="220" t="s">
        <v>263</v>
      </c>
      <c r="B114" s="256" t="s">
        <v>94</v>
      </c>
      <c r="C114" s="218">
        <v>173</v>
      </c>
      <c r="D114" s="218">
        <v>0</v>
      </c>
      <c r="E114" s="218">
        <v>173</v>
      </c>
    </row>
    <row r="115" s="10" customFormat="1" ht="21" customHeight="1" spans="1:5">
      <c r="A115" s="220" t="s">
        <v>264</v>
      </c>
      <c r="B115" s="256" t="s">
        <v>265</v>
      </c>
      <c r="C115" s="218">
        <v>62</v>
      </c>
      <c r="D115" s="218">
        <v>0</v>
      </c>
      <c r="E115" s="218">
        <v>62</v>
      </c>
    </row>
    <row r="116" s="10" customFormat="1" ht="21" customHeight="1" spans="1:5">
      <c r="A116" s="220" t="s">
        <v>266</v>
      </c>
      <c r="B116" s="256" t="s">
        <v>267</v>
      </c>
      <c r="C116" s="218">
        <v>5</v>
      </c>
      <c r="D116" s="218">
        <v>5</v>
      </c>
      <c r="E116" s="218">
        <v>0</v>
      </c>
    </row>
    <row r="117" s="10" customFormat="1" ht="21" customHeight="1" spans="1:5">
      <c r="A117" s="220" t="s">
        <v>268</v>
      </c>
      <c r="B117" s="256" t="s">
        <v>269</v>
      </c>
      <c r="C117" s="218">
        <v>70</v>
      </c>
      <c r="D117" s="218">
        <v>70</v>
      </c>
      <c r="E117" s="218">
        <v>0</v>
      </c>
    </row>
    <row r="118" s="10" customFormat="1" ht="21" customHeight="1" spans="1:5">
      <c r="A118" s="220" t="s">
        <v>270</v>
      </c>
      <c r="B118" s="256" t="s">
        <v>271</v>
      </c>
      <c r="C118" s="218">
        <v>63</v>
      </c>
      <c r="D118" s="218">
        <v>0</v>
      </c>
      <c r="E118" s="218">
        <v>63</v>
      </c>
    </row>
    <row r="119" s="10" customFormat="1" ht="21" customHeight="1" spans="1:5">
      <c r="A119" s="220" t="s">
        <v>272</v>
      </c>
      <c r="B119" s="256" t="s">
        <v>273</v>
      </c>
      <c r="C119" s="218">
        <v>123</v>
      </c>
      <c r="D119" s="218">
        <v>110</v>
      </c>
      <c r="E119" s="218">
        <v>13</v>
      </c>
    </row>
    <row r="120" s="10" customFormat="1" ht="21" customHeight="1" spans="1:5">
      <c r="A120" s="220" t="s">
        <v>274</v>
      </c>
      <c r="B120" s="256" t="s">
        <v>275</v>
      </c>
      <c r="C120" s="218">
        <v>162</v>
      </c>
      <c r="D120" s="218">
        <v>50</v>
      </c>
      <c r="E120" s="218">
        <v>112</v>
      </c>
    </row>
    <row r="121" s="10" customFormat="1" ht="21" customHeight="1" spans="1:5">
      <c r="A121" s="220" t="s">
        <v>276</v>
      </c>
      <c r="B121" s="256" t="s">
        <v>126</v>
      </c>
      <c r="C121" s="218">
        <v>6.4483</v>
      </c>
      <c r="D121" s="218">
        <v>6.4483</v>
      </c>
      <c r="E121" s="218">
        <v>0</v>
      </c>
    </row>
    <row r="122" s="10" customFormat="1" ht="21" customHeight="1" spans="1:5">
      <c r="A122" s="220" t="s">
        <v>277</v>
      </c>
      <c r="B122" s="118" t="s">
        <v>278</v>
      </c>
      <c r="C122" s="218">
        <v>105</v>
      </c>
      <c r="D122" s="218">
        <v>50</v>
      </c>
      <c r="E122" s="218">
        <v>55</v>
      </c>
    </row>
    <row r="123" s="10" customFormat="1" ht="21" customHeight="1" spans="1:5">
      <c r="A123" s="220" t="s">
        <v>279</v>
      </c>
      <c r="B123" s="256" t="s">
        <v>280</v>
      </c>
      <c r="C123" s="218">
        <v>55</v>
      </c>
      <c r="D123" s="218">
        <v>0</v>
      </c>
      <c r="E123" s="218">
        <v>55</v>
      </c>
    </row>
    <row r="124" s="10" customFormat="1" ht="21" customHeight="1" spans="1:5">
      <c r="A124" s="220" t="s">
        <v>281</v>
      </c>
      <c r="B124" s="256" t="s">
        <v>282</v>
      </c>
      <c r="C124" s="218">
        <v>50</v>
      </c>
      <c r="D124" s="218">
        <v>50</v>
      </c>
      <c r="E124" s="218">
        <v>0</v>
      </c>
    </row>
    <row r="125" s="10" customFormat="1" ht="21" customHeight="1" spans="1:5">
      <c r="A125" s="220" t="s">
        <v>283</v>
      </c>
      <c r="B125" s="118" t="s">
        <v>284</v>
      </c>
      <c r="C125" s="218">
        <v>155937.7791</v>
      </c>
      <c r="D125" s="218">
        <v>120283.7341</v>
      </c>
      <c r="E125" s="218">
        <v>35654.045</v>
      </c>
    </row>
    <row r="126" s="10" customFormat="1" ht="21" customHeight="1" spans="1:5">
      <c r="A126" s="220" t="s">
        <v>285</v>
      </c>
      <c r="B126" s="118" t="s">
        <v>286</v>
      </c>
      <c r="C126" s="218">
        <v>1370.6123</v>
      </c>
      <c r="D126" s="218">
        <v>1370.6123</v>
      </c>
      <c r="E126" s="218">
        <v>0</v>
      </c>
    </row>
    <row r="127" s="10" customFormat="1" ht="21" customHeight="1" spans="1:5">
      <c r="A127" s="220" t="s">
        <v>287</v>
      </c>
      <c r="B127" s="256" t="s">
        <v>92</v>
      </c>
      <c r="C127" s="218">
        <v>1365.6123</v>
      </c>
      <c r="D127" s="218">
        <v>1365.6123</v>
      </c>
      <c r="E127" s="218">
        <v>0</v>
      </c>
    </row>
    <row r="128" s="10" customFormat="1" ht="21" customHeight="1" spans="1:5">
      <c r="A128" s="220" t="s">
        <v>288</v>
      </c>
      <c r="B128" s="256" t="s">
        <v>289</v>
      </c>
      <c r="C128" s="218">
        <v>5</v>
      </c>
      <c r="D128" s="218">
        <v>5</v>
      </c>
      <c r="E128" s="218">
        <v>0</v>
      </c>
    </row>
    <row r="129" s="10" customFormat="1" ht="21" customHeight="1" spans="1:5">
      <c r="A129" s="220" t="s">
        <v>290</v>
      </c>
      <c r="B129" s="118" t="s">
        <v>291</v>
      </c>
      <c r="C129" s="218">
        <v>147791.2723</v>
      </c>
      <c r="D129" s="218">
        <v>114432.1573</v>
      </c>
      <c r="E129" s="218">
        <v>33359.115</v>
      </c>
    </row>
    <row r="130" s="10" customFormat="1" ht="21" customHeight="1" spans="1:5">
      <c r="A130" s="220" t="s">
        <v>292</v>
      </c>
      <c r="B130" s="256" t="s">
        <v>293</v>
      </c>
      <c r="C130" s="218">
        <v>3355.391</v>
      </c>
      <c r="D130" s="218">
        <v>573.701</v>
      </c>
      <c r="E130" s="218">
        <v>2781.69</v>
      </c>
    </row>
    <row r="131" s="10" customFormat="1" ht="21" customHeight="1" spans="1:5">
      <c r="A131" s="220" t="s">
        <v>294</v>
      </c>
      <c r="B131" s="256" t="s">
        <v>295</v>
      </c>
      <c r="C131" s="218">
        <v>75680.5368</v>
      </c>
      <c r="D131" s="218">
        <v>63052.9068</v>
      </c>
      <c r="E131" s="218">
        <v>12627.63</v>
      </c>
    </row>
    <row r="132" s="10" customFormat="1" ht="21" customHeight="1" spans="1:5">
      <c r="A132" s="220" t="s">
        <v>296</v>
      </c>
      <c r="B132" s="256" t="s">
        <v>297</v>
      </c>
      <c r="C132" s="218">
        <v>45636.6309</v>
      </c>
      <c r="D132" s="218">
        <v>32648.9109</v>
      </c>
      <c r="E132" s="218">
        <v>12987.72</v>
      </c>
    </row>
    <row r="133" s="10" customFormat="1" ht="21" customHeight="1" spans="1:5">
      <c r="A133" s="220" t="s">
        <v>298</v>
      </c>
      <c r="B133" s="256" t="s">
        <v>299</v>
      </c>
      <c r="C133" s="218">
        <v>22957.7136</v>
      </c>
      <c r="D133" s="218">
        <v>18156.6386</v>
      </c>
      <c r="E133" s="218">
        <v>4801.075</v>
      </c>
    </row>
    <row r="134" s="10" customFormat="1" ht="21" customHeight="1" spans="1:5">
      <c r="A134" s="220" t="s">
        <v>300</v>
      </c>
      <c r="B134" s="256" t="s">
        <v>301</v>
      </c>
      <c r="C134" s="218">
        <v>161</v>
      </c>
      <c r="D134" s="218">
        <v>0</v>
      </c>
      <c r="E134" s="218">
        <v>161</v>
      </c>
    </row>
    <row r="135" s="10" customFormat="1" ht="21" customHeight="1" spans="1:5">
      <c r="A135" s="220" t="s">
        <v>302</v>
      </c>
      <c r="B135" s="118" t="s">
        <v>303</v>
      </c>
      <c r="C135" s="218">
        <v>4790.4564</v>
      </c>
      <c r="D135" s="218">
        <v>2622.0664</v>
      </c>
      <c r="E135" s="218">
        <v>2168.39</v>
      </c>
    </row>
    <row r="136" s="10" customFormat="1" ht="21" customHeight="1" spans="1:5">
      <c r="A136" s="220" t="s">
        <v>304</v>
      </c>
      <c r="B136" s="256" t="s">
        <v>305</v>
      </c>
      <c r="C136" s="218">
        <v>4790.4564</v>
      </c>
      <c r="D136" s="218">
        <v>2622.0664</v>
      </c>
      <c r="E136" s="218">
        <v>2168.39</v>
      </c>
    </row>
    <row r="137" s="10" customFormat="1" ht="21" customHeight="1" spans="1:5">
      <c r="A137" s="220" t="s">
        <v>306</v>
      </c>
      <c r="B137" s="118" t="s">
        <v>307</v>
      </c>
      <c r="C137" s="218">
        <v>672.7063</v>
      </c>
      <c r="D137" s="218">
        <v>546.1663</v>
      </c>
      <c r="E137" s="218">
        <v>126.54</v>
      </c>
    </row>
    <row r="138" s="10" customFormat="1" ht="21" customHeight="1" spans="1:5">
      <c r="A138" s="220" t="s">
        <v>308</v>
      </c>
      <c r="B138" s="256" t="s">
        <v>309</v>
      </c>
      <c r="C138" s="218">
        <v>672.7063</v>
      </c>
      <c r="D138" s="218">
        <v>546.1663</v>
      </c>
      <c r="E138" s="218">
        <v>126.54</v>
      </c>
    </row>
    <row r="139" s="10" customFormat="1" ht="21" customHeight="1" spans="1:5">
      <c r="A139" s="220" t="s">
        <v>310</v>
      </c>
      <c r="B139" s="118" t="s">
        <v>311</v>
      </c>
      <c r="C139" s="218">
        <v>1312.7318</v>
      </c>
      <c r="D139" s="218">
        <v>1312.7318</v>
      </c>
      <c r="E139" s="218">
        <v>0</v>
      </c>
    </row>
    <row r="140" s="10" customFormat="1" ht="21" customHeight="1" spans="1:5">
      <c r="A140" s="220" t="s">
        <v>312</v>
      </c>
      <c r="B140" s="256" t="s">
        <v>313</v>
      </c>
      <c r="C140" s="218">
        <v>653.3295</v>
      </c>
      <c r="D140" s="218">
        <v>653.3295</v>
      </c>
      <c r="E140" s="218">
        <v>0</v>
      </c>
    </row>
    <row r="141" s="10" customFormat="1" ht="21" customHeight="1" spans="1:5">
      <c r="A141" s="220" t="s">
        <v>314</v>
      </c>
      <c r="B141" s="256" t="s">
        <v>315</v>
      </c>
      <c r="C141" s="218">
        <v>659.4023</v>
      </c>
      <c r="D141" s="218">
        <v>659.4023</v>
      </c>
      <c r="E141" s="218">
        <v>0</v>
      </c>
    </row>
    <row r="142" s="10" customFormat="1" ht="21" customHeight="1" spans="1:5">
      <c r="A142" s="220" t="s">
        <v>316</v>
      </c>
      <c r="B142" s="118" t="s">
        <v>317</v>
      </c>
      <c r="C142" s="218">
        <v>11281.0653</v>
      </c>
      <c r="D142" s="218">
        <v>11281.0653</v>
      </c>
      <c r="E142" s="218">
        <v>0</v>
      </c>
    </row>
    <row r="143" s="10" customFormat="1" ht="21" customHeight="1" spans="1:5">
      <c r="A143" s="220" t="s">
        <v>318</v>
      </c>
      <c r="B143" s="118" t="s">
        <v>319</v>
      </c>
      <c r="C143" s="218">
        <v>1096.2824</v>
      </c>
      <c r="D143" s="218">
        <v>1096.2824</v>
      </c>
      <c r="E143" s="218">
        <v>0</v>
      </c>
    </row>
    <row r="144" s="10" customFormat="1" ht="21" customHeight="1" spans="1:5">
      <c r="A144" s="220" t="s">
        <v>320</v>
      </c>
      <c r="B144" s="256" t="s">
        <v>92</v>
      </c>
      <c r="C144" s="218">
        <v>952.6191</v>
      </c>
      <c r="D144" s="218">
        <v>952.6191</v>
      </c>
      <c r="E144" s="218">
        <v>0</v>
      </c>
    </row>
    <row r="145" s="10" customFormat="1" ht="21" customHeight="1" spans="1:5">
      <c r="A145" s="220" t="s">
        <v>321</v>
      </c>
      <c r="B145" s="256" t="s">
        <v>94</v>
      </c>
      <c r="C145" s="218">
        <v>128</v>
      </c>
      <c r="D145" s="218">
        <v>128</v>
      </c>
      <c r="E145" s="218">
        <v>0</v>
      </c>
    </row>
    <row r="146" s="10" customFormat="1" ht="21" customHeight="1" spans="1:5">
      <c r="A146" s="220" t="s">
        <v>322</v>
      </c>
      <c r="B146" s="256" t="s">
        <v>323</v>
      </c>
      <c r="C146" s="218">
        <v>15.6633</v>
      </c>
      <c r="D146" s="218">
        <v>15.6633</v>
      </c>
      <c r="E146" s="218">
        <v>0</v>
      </c>
    </row>
    <row r="147" s="10" customFormat="1" ht="21" customHeight="1" spans="1:5">
      <c r="A147" s="220" t="s">
        <v>324</v>
      </c>
      <c r="B147" s="118" t="s">
        <v>325</v>
      </c>
      <c r="C147" s="218">
        <v>5</v>
      </c>
      <c r="D147" s="218">
        <v>5</v>
      </c>
      <c r="E147" s="218">
        <v>0</v>
      </c>
    </row>
    <row r="148" s="10" customFormat="1" ht="21" customHeight="1" spans="1:5">
      <c r="A148" s="220" t="s">
        <v>326</v>
      </c>
      <c r="B148" s="256" t="s">
        <v>327</v>
      </c>
      <c r="C148" s="218">
        <v>5</v>
      </c>
      <c r="D148" s="218">
        <v>5</v>
      </c>
      <c r="E148" s="218">
        <v>0</v>
      </c>
    </row>
    <row r="149" s="10" customFormat="1" ht="21" customHeight="1" spans="1:5">
      <c r="A149" s="220" t="s">
        <v>328</v>
      </c>
      <c r="B149" s="118" t="s">
        <v>329</v>
      </c>
      <c r="C149" s="218">
        <v>10007.18</v>
      </c>
      <c r="D149" s="218">
        <v>10007.18</v>
      </c>
      <c r="E149" s="218">
        <v>0</v>
      </c>
    </row>
    <row r="150" s="10" customFormat="1" ht="21" customHeight="1" spans="1:5">
      <c r="A150" s="220" t="s">
        <v>330</v>
      </c>
      <c r="B150" s="256" t="s">
        <v>331</v>
      </c>
      <c r="C150" s="218">
        <v>10007.18</v>
      </c>
      <c r="D150" s="218">
        <v>10007.18</v>
      </c>
      <c r="E150" s="218">
        <v>0</v>
      </c>
    </row>
    <row r="151" s="10" customFormat="1" ht="21" customHeight="1" spans="1:5">
      <c r="A151" s="220" t="s">
        <v>332</v>
      </c>
      <c r="B151" s="118" t="s">
        <v>333</v>
      </c>
      <c r="C151" s="218">
        <v>76.1434</v>
      </c>
      <c r="D151" s="218">
        <v>76.1434</v>
      </c>
      <c r="E151" s="218">
        <v>0</v>
      </c>
    </row>
    <row r="152" s="10" customFormat="1" ht="21" customHeight="1" spans="1:5">
      <c r="A152" s="220" t="s">
        <v>334</v>
      </c>
      <c r="B152" s="256" t="s">
        <v>335</v>
      </c>
      <c r="C152" s="218">
        <v>76.1434</v>
      </c>
      <c r="D152" s="218">
        <v>76.1434</v>
      </c>
      <c r="E152" s="218">
        <v>0</v>
      </c>
    </row>
    <row r="153" s="10" customFormat="1" ht="21" customHeight="1" spans="1:5">
      <c r="A153" s="220" t="s">
        <v>336</v>
      </c>
      <c r="B153" s="118" t="s">
        <v>337</v>
      </c>
      <c r="C153" s="218">
        <v>96.4595</v>
      </c>
      <c r="D153" s="218">
        <v>96.4595</v>
      </c>
      <c r="E153" s="218">
        <v>0</v>
      </c>
    </row>
    <row r="154" s="10" customFormat="1" ht="21" customHeight="1" spans="1:5">
      <c r="A154" s="220" t="s">
        <v>338</v>
      </c>
      <c r="B154" s="256" t="s">
        <v>339</v>
      </c>
      <c r="C154" s="218">
        <v>86.4595</v>
      </c>
      <c r="D154" s="218">
        <v>86.4595</v>
      </c>
      <c r="E154" s="218">
        <v>0</v>
      </c>
    </row>
    <row r="155" s="10" customFormat="1" ht="21" customHeight="1" spans="1:5">
      <c r="A155" s="220" t="s">
        <v>340</v>
      </c>
      <c r="B155" s="256" t="s">
        <v>341</v>
      </c>
      <c r="C155" s="218">
        <v>10</v>
      </c>
      <c r="D155" s="218">
        <v>10</v>
      </c>
      <c r="E155" s="218">
        <v>0</v>
      </c>
    </row>
    <row r="156" s="10" customFormat="1" ht="21" customHeight="1" spans="1:5">
      <c r="A156" s="220" t="s">
        <v>342</v>
      </c>
      <c r="B156" s="118" t="s">
        <v>343</v>
      </c>
      <c r="C156" s="218">
        <v>5323.4413</v>
      </c>
      <c r="D156" s="218">
        <v>4388.4213</v>
      </c>
      <c r="E156" s="218">
        <v>935.02</v>
      </c>
    </row>
    <row r="157" s="10" customFormat="1" ht="21" customHeight="1" spans="1:5">
      <c r="A157" s="220" t="s">
        <v>344</v>
      </c>
      <c r="B157" s="118" t="s">
        <v>345</v>
      </c>
      <c r="C157" s="218">
        <v>2767.488</v>
      </c>
      <c r="D157" s="218">
        <v>2627.488</v>
      </c>
      <c r="E157" s="218">
        <v>140</v>
      </c>
    </row>
    <row r="158" s="10" customFormat="1" ht="21" customHeight="1" spans="1:5">
      <c r="A158" s="220" t="s">
        <v>346</v>
      </c>
      <c r="B158" s="256" t="s">
        <v>92</v>
      </c>
      <c r="C158" s="218">
        <v>292.7643</v>
      </c>
      <c r="D158" s="218">
        <v>292.7643</v>
      </c>
      <c r="E158" s="218">
        <v>0</v>
      </c>
    </row>
    <row r="159" s="10" customFormat="1" ht="21" customHeight="1" spans="1:5">
      <c r="A159" s="220" t="s">
        <v>347</v>
      </c>
      <c r="B159" s="256" t="s">
        <v>348</v>
      </c>
      <c r="C159" s="218">
        <v>232.6841</v>
      </c>
      <c r="D159" s="218">
        <v>232.6841</v>
      </c>
      <c r="E159" s="218">
        <v>0</v>
      </c>
    </row>
    <row r="160" s="10" customFormat="1" ht="21" customHeight="1" spans="1:5">
      <c r="A160" s="220" t="s">
        <v>349</v>
      </c>
      <c r="B160" s="256" t="s">
        <v>350</v>
      </c>
      <c r="C160" s="218">
        <v>133.6169</v>
      </c>
      <c r="D160" s="218">
        <v>133.6169</v>
      </c>
      <c r="E160" s="218">
        <v>0</v>
      </c>
    </row>
    <row r="161" s="10" customFormat="1" ht="21" customHeight="1" spans="1:5">
      <c r="A161" s="220" t="s">
        <v>351</v>
      </c>
      <c r="B161" s="256" t="s">
        <v>352</v>
      </c>
      <c r="C161" s="218">
        <v>277.8963</v>
      </c>
      <c r="D161" s="218">
        <v>277.8963</v>
      </c>
      <c r="E161" s="218">
        <v>0</v>
      </c>
    </row>
    <row r="162" s="10" customFormat="1" ht="21" customHeight="1" spans="1:5">
      <c r="A162" s="220" t="s">
        <v>353</v>
      </c>
      <c r="B162" s="256" t="s">
        <v>354</v>
      </c>
      <c r="C162" s="218">
        <v>332.74</v>
      </c>
      <c r="D162" s="218">
        <v>332.74</v>
      </c>
      <c r="E162" s="218">
        <v>0</v>
      </c>
    </row>
    <row r="163" s="10" customFormat="1" ht="21" customHeight="1" spans="1:5">
      <c r="A163" s="220" t="s">
        <v>355</v>
      </c>
      <c r="B163" s="256" t="s">
        <v>356</v>
      </c>
      <c r="C163" s="218">
        <v>1000</v>
      </c>
      <c r="D163" s="218">
        <v>1000</v>
      </c>
      <c r="E163" s="218">
        <v>0</v>
      </c>
    </row>
    <row r="164" s="10" customFormat="1" ht="21" customHeight="1" spans="1:5">
      <c r="A164" s="220" t="s">
        <v>357</v>
      </c>
      <c r="B164" s="256" t="s">
        <v>358</v>
      </c>
      <c r="C164" s="218">
        <v>312.7864</v>
      </c>
      <c r="D164" s="218">
        <v>312.7864</v>
      </c>
      <c r="E164" s="218">
        <v>0</v>
      </c>
    </row>
    <row r="165" s="10" customFormat="1" ht="21" customHeight="1" spans="1:5">
      <c r="A165" s="220" t="s">
        <v>359</v>
      </c>
      <c r="B165" s="256" t="s">
        <v>360</v>
      </c>
      <c r="C165" s="218">
        <v>185</v>
      </c>
      <c r="D165" s="218">
        <v>45</v>
      </c>
      <c r="E165" s="218">
        <v>140</v>
      </c>
    </row>
    <row r="166" s="10" customFormat="1" ht="21" customHeight="1" spans="1:5">
      <c r="A166" s="220" t="s">
        <v>361</v>
      </c>
      <c r="B166" s="118" t="s">
        <v>362</v>
      </c>
      <c r="C166" s="218">
        <v>688.4624</v>
      </c>
      <c r="D166" s="218">
        <v>277.4624</v>
      </c>
      <c r="E166" s="218">
        <v>411</v>
      </c>
    </row>
    <row r="167" s="10" customFormat="1" ht="21" customHeight="1" spans="1:5">
      <c r="A167" s="220" t="s">
        <v>363</v>
      </c>
      <c r="B167" s="256" t="s">
        <v>92</v>
      </c>
      <c r="C167" s="218">
        <v>267.4624</v>
      </c>
      <c r="D167" s="218">
        <v>267.4624</v>
      </c>
      <c r="E167" s="218">
        <v>0</v>
      </c>
    </row>
    <row r="168" s="10" customFormat="1" ht="21" customHeight="1" spans="1:5">
      <c r="A168" s="220" t="s">
        <v>364</v>
      </c>
      <c r="B168" s="256" t="s">
        <v>365</v>
      </c>
      <c r="C168" s="218">
        <v>131</v>
      </c>
      <c r="D168" s="218">
        <v>0</v>
      </c>
      <c r="E168" s="218">
        <v>131</v>
      </c>
    </row>
    <row r="169" s="10" customFormat="1" ht="21" customHeight="1" spans="1:5">
      <c r="A169" s="220" t="s">
        <v>366</v>
      </c>
      <c r="B169" s="256" t="s">
        <v>367</v>
      </c>
      <c r="C169" s="218">
        <v>290</v>
      </c>
      <c r="D169" s="218">
        <v>10</v>
      </c>
      <c r="E169" s="218">
        <v>280</v>
      </c>
    </row>
    <row r="170" s="10" customFormat="1" ht="21" customHeight="1" spans="1:5">
      <c r="A170" s="220" t="s">
        <v>368</v>
      </c>
      <c r="B170" s="118" t="s">
        <v>369</v>
      </c>
      <c r="C170" s="218">
        <v>442.45</v>
      </c>
      <c r="D170" s="218">
        <v>357.45</v>
      </c>
      <c r="E170" s="218">
        <v>85</v>
      </c>
    </row>
    <row r="171" s="10" customFormat="1" ht="21" customHeight="1" spans="1:5">
      <c r="A171" s="220" t="s">
        <v>370</v>
      </c>
      <c r="B171" s="256" t="s">
        <v>371</v>
      </c>
      <c r="C171" s="218">
        <v>347.45</v>
      </c>
      <c r="D171" s="218">
        <v>347.45</v>
      </c>
      <c r="E171" s="218">
        <v>0</v>
      </c>
    </row>
    <row r="172" s="10" customFormat="1" ht="21" customHeight="1" spans="1:5">
      <c r="A172" s="220" t="s">
        <v>372</v>
      </c>
      <c r="B172" s="256" t="s">
        <v>373</v>
      </c>
      <c r="C172" s="218">
        <v>10</v>
      </c>
      <c r="D172" s="218">
        <v>10</v>
      </c>
      <c r="E172" s="218">
        <v>0</v>
      </c>
    </row>
    <row r="173" s="10" customFormat="1" ht="21" customHeight="1" spans="1:5">
      <c r="A173" s="220" t="s">
        <v>374</v>
      </c>
      <c r="B173" s="256" t="s">
        <v>375</v>
      </c>
      <c r="C173" s="218">
        <v>85</v>
      </c>
      <c r="D173" s="218">
        <v>0</v>
      </c>
      <c r="E173" s="218">
        <v>85</v>
      </c>
    </row>
    <row r="174" s="10" customFormat="1" ht="21" customHeight="1" spans="1:5">
      <c r="A174" s="220" t="s">
        <v>376</v>
      </c>
      <c r="B174" s="118" t="s">
        <v>377</v>
      </c>
      <c r="C174" s="218">
        <v>31.428</v>
      </c>
      <c r="D174" s="218">
        <v>31.428</v>
      </c>
      <c r="E174" s="218">
        <v>0</v>
      </c>
    </row>
    <row r="175" s="10" customFormat="1" ht="21" customHeight="1" spans="1:5">
      <c r="A175" s="220" t="s">
        <v>378</v>
      </c>
      <c r="B175" s="256" t="s">
        <v>379</v>
      </c>
      <c r="C175" s="218">
        <v>31.428</v>
      </c>
      <c r="D175" s="218">
        <v>31.428</v>
      </c>
      <c r="E175" s="218">
        <v>0</v>
      </c>
    </row>
    <row r="176" s="10" customFormat="1" ht="21" customHeight="1" spans="1:5">
      <c r="A176" s="220" t="s">
        <v>380</v>
      </c>
      <c r="B176" s="118" t="s">
        <v>381</v>
      </c>
      <c r="C176" s="218">
        <v>1001.9929</v>
      </c>
      <c r="D176" s="218">
        <v>1001.9929</v>
      </c>
      <c r="E176" s="218">
        <v>0</v>
      </c>
    </row>
    <row r="177" s="10" customFormat="1" ht="21" customHeight="1" spans="1:5">
      <c r="A177" s="220" t="s">
        <v>382</v>
      </c>
      <c r="B177" s="256" t="s">
        <v>92</v>
      </c>
      <c r="C177" s="218">
        <v>302.6617</v>
      </c>
      <c r="D177" s="218">
        <v>302.6617</v>
      </c>
      <c r="E177" s="218">
        <v>0</v>
      </c>
    </row>
    <row r="178" s="10" customFormat="1" ht="21" customHeight="1" spans="1:5">
      <c r="A178" s="220" t="s">
        <v>383</v>
      </c>
      <c r="B178" s="256" t="s">
        <v>384</v>
      </c>
      <c r="C178" s="218">
        <v>699.3312</v>
      </c>
      <c r="D178" s="218">
        <v>699.3312</v>
      </c>
      <c r="E178" s="218">
        <v>0</v>
      </c>
    </row>
    <row r="179" s="10" customFormat="1" ht="21" customHeight="1" spans="1:5">
      <c r="A179" s="220" t="s">
        <v>385</v>
      </c>
      <c r="B179" s="118" t="s">
        <v>386</v>
      </c>
      <c r="C179" s="218">
        <v>391.62</v>
      </c>
      <c r="D179" s="218">
        <v>92.6</v>
      </c>
      <c r="E179" s="218">
        <v>299.02</v>
      </c>
    </row>
    <row r="180" s="10" customFormat="1" ht="21" customHeight="1" spans="1:5">
      <c r="A180" s="220" t="s">
        <v>387</v>
      </c>
      <c r="B180" s="256" t="s">
        <v>388</v>
      </c>
      <c r="C180" s="218">
        <v>391.62</v>
      </c>
      <c r="D180" s="218">
        <v>92.6</v>
      </c>
      <c r="E180" s="218">
        <v>299.02</v>
      </c>
    </row>
    <row r="181" s="10" customFormat="1" ht="21" customHeight="1" spans="1:5">
      <c r="A181" s="220" t="s">
        <v>389</v>
      </c>
      <c r="B181" s="118" t="s">
        <v>390</v>
      </c>
      <c r="C181" s="218">
        <v>143026.4575</v>
      </c>
      <c r="D181" s="218">
        <v>63207.6275</v>
      </c>
      <c r="E181" s="218">
        <v>79818.83</v>
      </c>
    </row>
    <row r="182" s="10" customFormat="1" ht="21" customHeight="1" spans="1:5">
      <c r="A182" s="220" t="s">
        <v>391</v>
      </c>
      <c r="B182" s="118" t="s">
        <v>392</v>
      </c>
      <c r="C182" s="218">
        <v>2715.777</v>
      </c>
      <c r="D182" s="218">
        <v>2697.277</v>
      </c>
      <c r="E182" s="218">
        <v>18.5</v>
      </c>
    </row>
    <row r="183" s="10" customFormat="1" ht="21" customHeight="1" spans="1:5">
      <c r="A183" s="220" t="s">
        <v>393</v>
      </c>
      <c r="B183" s="256" t="s">
        <v>92</v>
      </c>
      <c r="C183" s="218">
        <v>574.5664</v>
      </c>
      <c r="D183" s="218">
        <v>574.5664</v>
      </c>
      <c r="E183" s="218">
        <v>0</v>
      </c>
    </row>
    <row r="184" s="10" customFormat="1" ht="21" customHeight="1" spans="1:5">
      <c r="A184" s="220" t="s">
        <v>394</v>
      </c>
      <c r="B184" s="256" t="s">
        <v>395</v>
      </c>
      <c r="C184" s="218">
        <v>591.72</v>
      </c>
      <c r="D184" s="218">
        <v>591.72</v>
      </c>
      <c r="E184" s="218">
        <v>0</v>
      </c>
    </row>
    <row r="185" s="10" customFormat="1" ht="21" customHeight="1" spans="1:5">
      <c r="A185" s="220" t="s">
        <v>396</v>
      </c>
      <c r="B185" s="256" t="s">
        <v>397</v>
      </c>
      <c r="C185" s="218">
        <v>25</v>
      </c>
      <c r="D185" s="218">
        <v>25</v>
      </c>
      <c r="E185" s="218">
        <v>0</v>
      </c>
    </row>
    <row r="186" s="10" customFormat="1" ht="21" customHeight="1" spans="1:5">
      <c r="A186" s="220" t="s">
        <v>398</v>
      </c>
      <c r="B186" s="256" t="s">
        <v>399</v>
      </c>
      <c r="C186" s="218">
        <v>3</v>
      </c>
      <c r="D186" s="218">
        <v>3</v>
      </c>
      <c r="E186" s="218">
        <v>0</v>
      </c>
    </row>
    <row r="187" s="10" customFormat="1" ht="21" customHeight="1" spans="1:5">
      <c r="A187" s="220" t="s">
        <v>400</v>
      </c>
      <c r="B187" s="256" t="s">
        <v>151</v>
      </c>
      <c r="C187" s="218">
        <v>30</v>
      </c>
      <c r="D187" s="218">
        <v>30</v>
      </c>
      <c r="E187" s="218">
        <v>0</v>
      </c>
    </row>
    <row r="188" s="10" customFormat="1" ht="21" customHeight="1" spans="1:5">
      <c r="A188" s="220" t="s">
        <v>401</v>
      </c>
      <c r="B188" s="256" t="s">
        <v>402</v>
      </c>
      <c r="C188" s="218">
        <v>1262.7906</v>
      </c>
      <c r="D188" s="218">
        <v>1262.7906</v>
      </c>
      <c r="E188" s="218">
        <v>0</v>
      </c>
    </row>
    <row r="189" s="10" customFormat="1" ht="21" customHeight="1" spans="1:5">
      <c r="A189" s="220" t="s">
        <v>403</v>
      </c>
      <c r="B189" s="256" t="s">
        <v>404</v>
      </c>
      <c r="C189" s="218">
        <v>200</v>
      </c>
      <c r="D189" s="218">
        <v>200</v>
      </c>
      <c r="E189" s="218">
        <v>0</v>
      </c>
    </row>
    <row r="190" s="10" customFormat="1" ht="21" customHeight="1" spans="1:5">
      <c r="A190" s="220" t="s">
        <v>405</v>
      </c>
      <c r="B190" s="256" t="s">
        <v>406</v>
      </c>
      <c r="C190" s="218">
        <v>28.7</v>
      </c>
      <c r="D190" s="218">
        <v>10.2</v>
      </c>
      <c r="E190" s="218">
        <v>18.5</v>
      </c>
    </row>
    <row r="191" s="10" customFormat="1" ht="21" customHeight="1" spans="1:5">
      <c r="A191" s="220" t="s">
        <v>407</v>
      </c>
      <c r="B191" s="118" t="s">
        <v>408</v>
      </c>
      <c r="C191" s="218">
        <v>2261.1286</v>
      </c>
      <c r="D191" s="218">
        <v>1961.1286</v>
      </c>
      <c r="E191" s="218">
        <v>300</v>
      </c>
    </row>
    <row r="192" s="10" customFormat="1" ht="21" customHeight="1" spans="1:5">
      <c r="A192" s="220" t="s">
        <v>409</v>
      </c>
      <c r="B192" s="256" t="s">
        <v>92</v>
      </c>
      <c r="C192" s="218">
        <v>449.7616</v>
      </c>
      <c r="D192" s="218">
        <v>449.7616</v>
      </c>
      <c r="E192" s="218">
        <v>0</v>
      </c>
    </row>
    <row r="193" s="10" customFormat="1" ht="21" customHeight="1" spans="1:5">
      <c r="A193" s="220" t="s">
        <v>410</v>
      </c>
      <c r="B193" s="256" t="s">
        <v>94</v>
      </c>
      <c r="C193" s="218">
        <v>34</v>
      </c>
      <c r="D193" s="218">
        <v>34</v>
      </c>
      <c r="E193" s="218">
        <v>0</v>
      </c>
    </row>
    <row r="194" s="10" customFormat="1" ht="21" customHeight="1" spans="1:5">
      <c r="A194" s="220" t="s">
        <v>411</v>
      </c>
      <c r="B194" s="256" t="s">
        <v>412</v>
      </c>
      <c r="C194" s="218">
        <v>147.265</v>
      </c>
      <c r="D194" s="218">
        <v>147.265</v>
      </c>
      <c r="E194" s="218">
        <v>0</v>
      </c>
    </row>
    <row r="195" s="10" customFormat="1" ht="21" customHeight="1" spans="1:5">
      <c r="A195" s="220" t="s">
        <v>413</v>
      </c>
      <c r="B195" s="256" t="s">
        <v>414</v>
      </c>
      <c r="C195" s="218">
        <v>154.1126</v>
      </c>
      <c r="D195" s="218">
        <v>154.1126</v>
      </c>
      <c r="E195" s="218">
        <v>0</v>
      </c>
    </row>
    <row r="196" s="10" customFormat="1" ht="21" customHeight="1" spans="1:5">
      <c r="A196" s="220" t="s">
        <v>415</v>
      </c>
      <c r="B196" s="256" t="s">
        <v>416</v>
      </c>
      <c r="C196" s="218">
        <v>1434</v>
      </c>
      <c r="D196" s="218">
        <v>1134</v>
      </c>
      <c r="E196" s="218">
        <v>300</v>
      </c>
    </row>
    <row r="197" s="10" customFormat="1" ht="21" customHeight="1" spans="1:5">
      <c r="A197" s="220" t="s">
        <v>417</v>
      </c>
      <c r="B197" s="256" t="s">
        <v>418</v>
      </c>
      <c r="C197" s="218">
        <v>41.9894</v>
      </c>
      <c r="D197" s="218">
        <v>41.9894</v>
      </c>
      <c r="E197" s="218">
        <v>0</v>
      </c>
    </row>
    <row r="198" s="10" customFormat="1" ht="21" customHeight="1" spans="1:5">
      <c r="A198" s="220" t="s">
        <v>419</v>
      </c>
      <c r="B198" s="118" t="s">
        <v>420</v>
      </c>
      <c r="C198" s="218">
        <v>50770.4544</v>
      </c>
      <c r="D198" s="218">
        <v>40462.4544</v>
      </c>
      <c r="E198" s="218">
        <v>10308</v>
      </c>
    </row>
    <row r="199" s="10" customFormat="1" ht="21" customHeight="1" spans="1:5">
      <c r="A199" s="220" t="s">
        <v>421</v>
      </c>
      <c r="B199" s="256" t="s">
        <v>422</v>
      </c>
      <c r="C199" s="218">
        <v>137.0093</v>
      </c>
      <c r="D199" s="218">
        <v>137.0093</v>
      </c>
      <c r="E199" s="218">
        <v>0</v>
      </c>
    </row>
    <row r="200" s="10" customFormat="1" ht="21" customHeight="1" spans="1:5">
      <c r="A200" s="220" t="s">
        <v>423</v>
      </c>
      <c r="B200" s="256" t="s">
        <v>424</v>
      </c>
      <c r="C200" s="218">
        <v>68</v>
      </c>
      <c r="D200" s="218">
        <v>68</v>
      </c>
      <c r="E200" s="218">
        <v>0</v>
      </c>
    </row>
    <row r="201" s="10" customFormat="1" ht="21" customHeight="1" spans="1:5">
      <c r="A201" s="220" t="s">
        <v>425</v>
      </c>
      <c r="B201" s="256" t="s">
        <v>426</v>
      </c>
      <c r="C201" s="218">
        <v>11400.6851</v>
      </c>
      <c r="D201" s="218">
        <v>11400.6851</v>
      </c>
      <c r="E201" s="218">
        <v>0</v>
      </c>
    </row>
    <row r="202" s="10" customFormat="1" ht="21" customHeight="1" spans="1:5">
      <c r="A202" s="220" t="s">
        <v>427</v>
      </c>
      <c r="B202" s="256" t="s">
        <v>428</v>
      </c>
      <c r="C202" s="218">
        <v>33000</v>
      </c>
      <c r="D202" s="218">
        <v>22692</v>
      </c>
      <c r="E202" s="218">
        <v>10308</v>
      </c>
    </row>
    <row r="203" s="10" customFormat="1" ht="21" customHeight="1" spans="1:5">
      <c r="A203" s="220" t="s">
        <v>429</v>
      </c>
      <c r="B203" s="256" t="s">
        <v>430</v>
      </c>
      <c r="C203" s="218">
        <v>6000</v>
      </c>
      <c r="D203" s="218">
        <v>6000</v>
      </c>
      <c r="E203" s="218">
        <v>0</v>
      </c>
    </row>
    <row r="204" s="10" customFormat="1" ht="21" customHeight="1" spans="1:5">
      <c r="A204" s="220" t="s">
        <v>431</v>
      </c>
      <c r="B204" s="256" t="s">
        <v>432</v>
      </c>
      <c r="C204" s="218">
        <v>164.76</v>
      </c>
      <c r="D204" s="218">
        <v>164.76</v>
      </c>
      <c r="E204" s="218">
        <v>0</v>
      </c>
    </row>
    <row r="205" s="10" customFormat="1" ht="21" customHeight="1" spans="1:5">
      <c r="A205" s="220" t="s">
        <v>433</v>
      </c>
      <c r="B205" s="118" t="s">
        <v>434</v>
      </c>
      <c r="C205" s="218">
        <v>687.4751</v>
      </c>
      <c r="D205" s="218">
        <v>687.4751</v>
      </c>
      <c r="E205" s="218">
        <v>0</v>
      </c>
    </row>
    <row r="206" s="10" customFormat="1" ht="21" customHeight="1" spans="1:5">
      <c r="A206" s="220" t="s">
        <v>435</v>
      </c>
      <c r="B206" s="256" t="s">
        <v>436</v>
      </c>
      <c r="C206" s="218">
        <v>687.4751</v>
      </c>
      <c r="D206" s="218">
        <v>687.4751</v>
      </c>
      <c r="E206" s="218">
        <v>0</v>
      </c>
    </row>
    <row r="207" s="10" customFormat="1" ht="21" customHeight="1" spans="1:5">
      <c r="A207" s="220" t="s">
        <v>437</v>
      </c>
      <c r="B207" s="118" t="s">
        <v>438</v>
      </c>
      <c r="C207" s="218">
        <v>1802</v>
      </c>
      <c r="D207" s="218">
        <v>0</v>
      </c>
      <c r="E207" s="218">
        <v>1802</v>
      </c>
    </row>
    <row r="208" s="10" customFormat="1" ht="21" customHeight="1" spans="1:5">
      <c r="A208" s="220" t="s">
        <v>439</v>
      </c>
      <c r="B208" s="256" t="s">
        <v>440</v>
      </c>
      <c r="C208" s="218">
        <v>1802</v>
      </c>
      <c r="D208" s="218">
        <v>0</v>
      </c>
      <c r="E208" s="218">
        <v>1802</v>
      </c>
    </row>
    <row r="209" s="10" customFormat="1" ht="21" customHeight="1" spans="1:5">
      <c r="A209" s="220" t="s">
        <v>441</v>
      </c>
      <c r="B209" s="118" t="s">
        <v>442</v>
      </c>
      <c r="C209" s="218">
        <v>14511.4331</v>
      </c>
      <c r="D209" s="218">
        <v>4631.3531</v>
      </c>
      <c r="E209" s="218">
        <v>9880.08</v>
      </c>
    </row>
    <row r="210" s="10" customFormat="1" ht="21" customHeight="1" spans="1:5">
      <c r="A210" s="220" t="s">
        <v>443</v>
      </c>
      <c r="B210" s="256" t="s">
        <v>444</v>
      </c>
      <c r="C210" s="218">
        <v>4100</v>
      </c>
      <c r="D210" s="218">
        <v>4100</v>
      </c>
      <c r="E210" s="218">
        <v>0</v>
      </c>
    </row>
    <row r="211" s="10" customFormat="1" ht="21" customHeight="1" spans="1:5">
      <c r="A211" s="220" t="s">
        <v>445</v>
      </c>
      <c r="B211" s="256" t="s">
        <v>446</v>
      </c>
      <c r="C211" s="218">
        <v>612</v>
      </c>
      <c r="D211" s="218">
        <v>0</v>
      </c>
      <c r="E211" s="218">
        <v>612</v>
      </c>
    </row>
    <row r="212" s="10" customFormat="1" ht="21" customHeight="1" spans="1:5">
      <c r="A212" s="258">
        <v>2080807</v>
      </c>
      <c r="B212" s="256" t="s">
        <v>447</v>
      </c>
      <c r="C212" s="218">
        <v>130.9481</v>
      </c>
      <c r="D212" s="218">
        <v>130.9481</v>
      </c>
      <c r="E212" s="218">
        <v>0</v>
      </c>
    </row>
    <row r="213" s="10" customFormat="1" ht="21" customHeight="1" spans="1:5">
      <c r="A213" s="258">
        <v>2080808</v>
      </c>
      <c r="B213" s="256" t="s">
        <v>448</v>
      </c>
      <c r="C213" s="218">
        <v>400.405</v>
      </c>
      <c r="D213" s="218">
        <v>400.405</v>
      </c>
      <c r="E213" s="218">
        <v>0</v>
      </c>
    </row>
    <row r="214" s="10" customFormat="1" ht="21" customHeight="1" spans="1:5">
      <c r="A214" s="220" t="s">
        <v>449</v>
      </c>
      <c r="B214" s="256" t="s">
        <v>450</v>
      </c>
      <c r="C214" s="218">
        <v>9268.08</v>
      </c>
      <c r="D214" s="218">
        <v>0</v>
      </c>
      <c r="E214" s="218">
        <v>9268.08</v>
      </c>
    </row>
    <row r="215" s="10" customFormat="1" ht="21" customHeight="1" spans="1:5">
      <c r="A215" s="220" t="s">
        <v>451</v>
      </c>
      <c r="B215" s="118" t="s">
        <v>452</v>
      </c>
      <c r="C215" s="218">
        <v>1743.2548</v>
      </c>
      <c r="D215" s="218">
        <v>532.0948</v>
      </c>
      <c r="E215" s="218">
        <v>1211.16</v>
      </c>
    </row>
    <row r="216" s="10" customFormat="1" ht="21" customHeight="1" spans="1:5">
      <c r="A216" s="220" t="s">
        <v>453</v>
      </c>
      <c r="B216" s="256" t="s">
        <v>454</v>
      </c>
      <c r="C216" s="218">
        <v>710.6652</v>
      </c>
      <c r="D216" s="218">
        <v>110.6652</v>
      </c>
      <c r="E216" s="218">
        <v>600</v>
      </c>
    </row>
    <row r="217" s="10" customFormat="1" ht="21" customHeight="1" spans="1:5">
      <c r="A217" s="220" t="s">
        <v>455</v>
      </c>
      <c r="B217" s="256" t="s">
        <v>456</v>
      </c>
      <c r="C217" s="218">
        <v>426</v>
      </c>
      <c r="D217" s="218">
        <v>0</v>
      </c>
      <c r="E217" s="218">
        <v>426</v>
      </c>
    </row>
    <row r="218" s="10" customFormat="1" ht="21" customHeight="1" spans="1:5">
      <c r="A218" s="220" t="s">
        <v>457</v>
      </c>
      <c r="B218" s="256" t="s">
        <v>458</v>
      </c>
      <c r="C218" s="218">
        <v>90.1896</v>
      </c>
      <c r="D218" s="218">
        <v>54.6296</v>
      </c>
      <c r="E218" s="218">
        <v>35.56</v>
      </c>
    </row>
    <row r="219" s="10" customFormat="1" ht="21" customHeight="1" spans="1:5">
      <c r="A219" s="220" t="s">
        <v>459</v>
      </c>
      <c r="B219" s="256" t="s">
        <v>460</v>
      </c>
      <c r="C219" s="218">
        <v>516.4</v>
      </c>
      <c r="D219" s="218">
        <v>366.8</v>
      </c>
      <c r="E219" s="218">
        <v>149.6</v>
      </c>
    </row>
    <row r="220" s="10" customFormat="1" ht="21" customHeight="1" spans="1:5">
      <c r="A220" s="220" t="s">
        <v>461</v>
      </c>
      <c r="B220" s="118" t="s">
        <v>462</v>
      </c>
      <c r="C220" s="218">
        <v>4515.3048</v>
      </c>
      <c r="D220" s="218">
        <v>2362.3048</v>
      </c>
      <c r="E220" s="218">
        <v>2153</v>
      </c>
    </row>
    <row r="221" s="10" customFormat="1" ht="21" customHeight="1" spans="1:5">
      <c r="A221" s="220" t="s">
        <v>463</v>
      </c>
      <c r="B221" s="256" t="s">
        <v>464</v>
      </c>
      <c r="C221" s="218">
        <v>2413</v>
      </c>
      <c r="D221" s="218">
        <v>339</v>
      </c>
      <c r="E221" s="218">
        <v>2074</v>
      </c>
    </row>
    <row r="222" s="10" customFormat="1" ht="21" customHeight="1" spans="1:5">
      <c r="A222" s="220" t="s">
        <v>465</v>
      </c>
      <c r="B222" s="256" t="s">
        <v>466</v>
      </c>
      <c r="C222" s="218">
        <v>490</v>
      </c>
      <c r="D222" s="218">
        <v>480</v>
      </c>
      <c r="E222" s="218">
        <v>10</v>
      </c>
    </row>
    <row r="223" s="10" customFormat="1" ht="21" customHeight="1" spans="1:5">
      <c r="A223" s="220" t="s">
        <v>467</v>
      </c>
      <c r="B223" s="256" t="s">
        <v>468</v>
      </c>
      <c r="C223" s="218">
        <v>199.4329</v>
      </c>
      <c r="D223" s="218">
        <v>199.4329</v>
      </c>
      <c r="E223" s="218">
        <v>0</v>
      </c>
    </row>
    <row r="224" s="10" customFormat="1" ht="21" customHeight="1" spans="1:5">
      <c r="A224" s="220" t="s">
        <v>469</v>
      </c>
      <c r="B224" s="256" t="s">
        <v>470</v>
      </c>
      <c r="C224" s="218">
        <v>324.6719</v>
      </c>
      <c r="D224" s="218">
        <v>324.6719</v>
      </c>
      <c r="E224" s="218">
        <v>0</v>
      </c>
    </row>
    <row r="225" s="10" customFormat="1" ht="21" customHeight="1" spans="1:5">
      <c r="A225" s="220" t="s">
        <v>471</v>
      </c>
      <c r="B225" s="256" t="s">
        <v>472</v>
      </c>
      <c r="C225" s="218">
        <v>785.2</v>
      </c>
      <c r="D225" s="218">
        <v>716.2</v>
      </c>
      <c r="E225" s="218">
        <v>69</v>
      </c>
    </row>
    <row r="226" s="10" customFormat="1" ht="21" customHeight="1" spans="1:5">
      <c r="A226" s="220" t="s">
        <v>473</v>
      </c>
      <c r="B226" s="256" t="s">
        <v>474</v>
      </c>
      <c r="C226" s="218">
        <v>303</v>
      </c>
      <c r="D226" s="218">
        <v>303</v>
      </c>
      <c r="E226" s="218">
        <v>0</v>
      </c>
    </row>
    <row r="227" s="10" customFormat="1" ht="21" customHeight="1" spans="1:5">
      <c r="A227" s="220" t="s">
        <v>475</v>
      </c>
      <c r="B227" s="118" t="s">
        <v>476</v>
      </c>
      <c r="C227" s="218">
        <v>3559.0264</v>
      </c>
      <c r="D227" s="218">
        <v>1179.3464</v>
      </c>
      <c r="E227" s="218">
        <v>2379.68</v>
      </c>
    </row>
    <row r="228" s="10" customFormat="1" ht="21" customHeight="1" spans="1:5">
      <c r="A228" s="220" t="s">
        <v>477</v>
      </c>
      <c r="B228" s="256" t="s">
        <v>92</v>
      </c>
      <c r="C228" s="218">
        <v>105.787</v>
      </c>
      <c r="D228" s="218">
        <v>105.787</v>
      </c>
      <c r="E228" s="218">
        <v>0</v>
      </c>
    </row>
    <row r="229" s="10" customFormat="1" ht="21" customHeight="1" spans="1:5">
      <c r="A229" s="220" t="s">
        <v>478</v>
      </c>
      <c r="B229" s="256" t="s">
        <v>94</v>
      </c>
      <c r="C229" s="218">
        <v>20</v>
      </c>
      <c r="D229" s="218">
        <v>20</v>
      </c>
      <c r="E229" s="218">
        <v>0</v>
      </c>
    </row>
    <row r="230" s="10" customFormat="1" ht="21" customHeight="1" spans="1:5">
      <c r="A230" s="220" t="s">
        <v>479</v>
      </c>
      <c r="B230" s="256" t="s">
        <v>480</v>
      </c>
      <c r="C230" s="218">
        <v>343</v>
      </c>
      <c r="D230" s="218">
        <v>186.32</v>
      </c>
      <c r="E230" s="218">
        <v>156.68</v>
      </c>
    </row>
    <row r="231" s="10" customFormat="1" ht="21" customHeight="1" spans="1:5">
      <c r="A231" s="220" t="s">
        <v>481</v>
      </c>
      <c r="B231" s="256" t="s">
        <v>482</v>
      </c>
      <c r="C231" s="218">
        <v>54</v>
      </c>
      <c r="D231" s="218">
        <v>15</v>
      </c>
      <c r="E231" s="218">
        <v>39</v>
      </c>
    </row>
    <row r="232" s="10" customFormat="1" ht="21" customHeight="1" spans="1:5">
      <c r="A232" s="220" t="s">
        <v>483</v>
      </c>
      <c r="B232" s="256" t="s">
        <v>484</v>
      </c>
      <c r="C232" s="218">
        <v>2838</v>
      </c>
      <c r="D232" s="218">
        <v>710</v>
      </c>
      <c r="E232" s="218">
        <v>2128</v>
      </c>
    </row>
    <row r="233" s="10" customFormat="1" ht="21" customHeight="1" spans="1:5">
      <c r="A233" s="220" t="s">
        <v>485</v>
      </c>
      <c r="B233" s="256" t="s">
        <v>486</v>
      </c>
      <c r="C233" s="218">
        <v>198.2394</v>
      </c>
      <c r="D233" s="218">
        <v>142.2394</v>
      </c>
      <c r="E233" s="218">
        <v>56</v>
      </c>
    </row>
    <row r="234" s="10" customFormat="1" ht="21" customHeight="1" spans="1:5">
      <c r="A234" s="220" t="s">
        <v>487</v>
      </c>
      <c r="B234" s="118" t="s">
        <v>488</v>
      </c>
      <c r="C234" s="218">
        <v>122.4871</v>
      </c>
      <c r="D234" s="218">
        <v>122.4871</v>
      </c>
      <c r="E234" s="218">
        <v>0</v>
      </c>
    </row>
    <row r="235" s="10" customFormat="1" ht="21" customHeight="1" spans="1:5">
      <c r="A235" s="220" t="s">
        <v>489</v>
      </c>
      <c r="B235" s="256" t="s">
        <v>92</v>
      </c>
      <c r="C235" s="218">
        <v>115.4871</v>
      </c>
      <c r="D235" s="218">
        <v>115.4871</v>
      </c>
      <c r="E235" s="218">
        <v>0</v>
      </c>
    </row>
    <row r="236" s="10" customFormat="1" ht="21" customHeight="1" spans="1:5">
      <c r="A236" s="220" t="s">
        <v>490</v>
      </c>
      <c r="B236" s="256" t="s">
        <v>94</v>
      </c>
      <c r="C236" s="218">
        <v>7</v>
      </c>
      <c r="D236" s="218">
        <v>7</v>
      </c>
      <c r="E236" s="218">
        <v>0</v>
      </c>
    </row>
    <row r="237" s="10" customFormat="1" ht="21" customHeight="1" spans="1:5">
      <c r="A237" s="220" t="s">
        <v>491</v>
      </c>
      <c r="B237" s="118" t="s">
        <v>492</v>
      </c>
      <c r="C237" s="218">
        <v>14111</v>
      </c>
      <c r="D237" s="218">
        <v>3198</v>
      </c>
      <c r="E237" s="218">
        <v>10913</v>
      </c>
    </row>
    <row r="238" s="10" customFormat="1" ht="21" customHeight="1" spans="1:5">
      <c r="A238" s="220" t="s">
        <v>493</v>
      </c>
      <c r="B238" s="256" t="s">
        <v>494</v>
      </c>
      <c r="C238" s="218">
        <v>2399</v>
      </c>
      <c r="D238" s="218">
        <v>504</v>
      </c>
      <c r="E238" s="218">
        <v>1895</v>
      </c>
    </row>
    <row r="239" s="10" customFormat="1" ht="21" customHeight="1" spans="1:5">
      <c r="A239" s="220" t="s">
        <v>495</v>
      </c>
      <c r="B239" s="256" t="s">
        <v>496</v>
      </c>
      <c r="C239" s="218">
        <v>11712</v>
      </c>
      <c r="D239" s="218">
        <v>2694</v>
      </c>
      <c r="E239" s="218">
        <v>9018</v>
      </c>
    </row>
    <row r="240" s="10" customFormat="1" ht="21" customHeight="1" spans="1:5">
      <c r="A240" s="220" t="s">
        <v>497</v>
      </c>
      <c r="B240" s="118" t="s">
        <v>498</v>
      </c>
      <c r="C240" s="218">
        <f>404.6356+690</f>
        <v>1094.6356</v>
      </c>
      <c r="D240" s="218">
        <v>304.6356</v>
      </c>
      <c r="E240" s="218">
        <f>100+690</f>
        <v>790</v>
      </c>
    </row>
    <row r="241" s="10" customFormat="1" ht="21" customHeight="1" spans="1:5">
      <c r="A241" s="220" t="s">
        <v>499</v>
      </c>
      <c r="B241" s="121" t="s">
        <v>500</v>
      </c>
      <c r="C241" s="218">
        <v>690</v>
      </c>
      <c r="D241" s="218"/>
      <c r="E241" s="218">
        <v>690</v>
      </c>
    </row>
    <row r="242" s="10" customFormat="1" ht="21" customHeight="1" spans="1:5">
      <c r="A242" s="220" t="s">
        <v>501</v>
      </c>
      <c r="B242" s="256" t="s">
        <v>502</v>
      </c>
      <c r="C242" s="218">
        <v>404.6356</v>
      </c>
      <c r="D242" s="218">
        <v>304.6356</v>
      </c>
      <c r="E242" s="218">
        <v>100</v>
      </c>
    </row>
    <row r="243" s="10" customFormat="1" ht="21" customHeight="1" spans="1:5">
      <c r="A243" s="220" t="s">
        <v>503</v>
      </c>
      <c r="B243" s="118" t="s">
        <v>504</v>
      </c>
      <c r="C243" s="218">
        <v>6311</v>
      </c>
      <c r="D243" s="218">
        <v>1325</v>
      </c>
      <c r="E243" s="218">
        <v>4986</v>
      </c>
    </row>
    <row r="244" s="10" customFormat="1" ht="21" customHeight="1" spans="1:5">
      <c r="A244" s="220" t="s">
        <v>505</v>
      </c>
      <c r="B244" s="256" t="s">
        <v>506</v>
      </c>
      <c r="C244" s="218">
        <v>6311</v>
      </c>
      <c r="D244" s="218">
        <v>1325</v>
      </c>
      <c r="E244" s="218">
        <v>4986</v>
      </c>
    </row>
    <row r="245" s="10" customFormat="1" ht="21" customHeight="1" spans="1:5">
      <c r="A245" s="220" t="s">
        <v>507</v>
      </c>
      <c r="B245" s="118" t="s">
        <v>508</v>
      </c>
      <c r="C245" s="218">
        <f>710.81-690</f>
        <v>20.8099999999999</v>
      </c>
      <c r="D245" s="218">
        <v>0</v>
      </c>
      <c r="E245" s="218">
        <f>710.81-690</f>
        <v>20.8099999999999</v>
      </c>
    </row>
    <row r="246" s="10" customFormat="1" ht="21" customHeight="1" spans="1:5">
      <c r="A246" s="220" t="s">
        <v>509</v>
      </c>
      <c r="B246" s="256" t="s">
        <v>510</v>
      </c>
      <c r="C246" s="218">
        <v>20.81</v>
      </c>
      <c r="D246" s="218">
        <v>0</v>
      </c>
      <c r="E246" s="218">
        <v>20.81</v>
      </c>
    </row>
    <row r="247" s="10" customFormat="1" ht="21" customHeight="1" spans="1:5">
      <c r="A247" s="220" t="s">
        <v>511</v>
      </c>
      <c r="B247" s="118" t="s">
        <v>512</v>
      </c>
      <c r="C247" s="218">
        <v>37016.86</v>
      </c>
      <c r="D247" s="218">
        <v>2069.26</v>
      </c>
      <c r="E247" s="218">
        <v>34947.6</v>
      </c>
    </row>
    <row r="248" s="10" customFormat="1" ht="21" customHeight="1" spans="1:5">
      <c r="A248" s="220" t="s">
        <v>513</v>
      </c>
      <c r="B248" s="256" t="s">
        <v>514</v>
      </c>
      <c r="C248" s="218">
        <v>37016.86</v>
      </c>
      <c r="D248" s="218">
        <v>2069.26</v>
      </c>
      <c r="E248" s="218">
        <v>34947.6</v>
      </c>
    </row>
    <row r="249" s="10" customFormat="1" ht="21" customHeight="1" spans="1:5">
      <c r="A249" s="220" t="s">
        <v>515</v>
      </c>
      <c r="B249" s="118" t="s">
        <v>516</v>
      </c>
      <c r="C249" s="218">
        <v>122.7883</v>
      </c>
      <c r="D249" s="218">
        <v>41.7883</v>
      </c>
      <c r="E249" s="218">
        <v>81</v>
      </c>
    </row>
    <row r="250" s="10" customFormat="1" ht="21" customHeight="1" spans="1:5">
      <c r="A250" s="220" t="s">
        <v>517</v>
      </c>
      <c r="B250" s="256" t="s">
        <v>92</v>
      </c>
      <c r="C250" s="218">
        <v>41.7883</v>
      </c>
      <c r="D250" s="218">
        <v>41.7883</v>
      </c>
      <c r="E250" s="218">
        <v>0</v>
      </c>
    </row>
    <row r="251" s="10" customFormat="1" ht="21" customHeight="1" spans="1:5">
      <c r="A251" s="220" t="s">
        <v>518</v>
      </c>
      <c r="B251" s="256" t="s">
        <v>519</v>
      </c>
      <c r="C251" s="218">
        <v>81</v>
      </c>
      <c r="D251" s="218">
        <v>0</v>
      </c>
      <c r="E251" s="218">
        <v>81</v>
      </c>
    </row>
    <row r="252" s="10" customFormat="1" ht="21" customHeight="1" spans="1:5">
      <c r="A252" s="220" t="s">
        <v>520</v>
      </c>
      <c r="B252" s="118" t="s">
        <v>521</v>
      </c>
      <c r="C252" s="218">
        <v>948.0223</v>
      </c>
      <c r="D252" s="218">
        <v>948.0223</v>
      </c>
      <c r="E252" s="218">
        <v>0</v>
      </c>
    </row>
    <row r="253" s="10" customFormat="1" ht="21" customHeight="1" spans="1:5">
      <c r="A253" s="220" t="s">
        <v>522</v>
      </c>
      <c r="B253" s="256" t="s">
        <v>523</v>
      </c>
      <c r="C253" s="218">
        <v>260</v>
      </c>
      <c r="D253" s="218">
        <v>260</v>
      </c>
      <c r="E253" s="218">
        <v>0</v>
      </c>
    </row>
    <row r="254" s="10" customFormat="1" ht="21" customHeight="1" spans="1:5">
      <c r="A254" s="220" t="s">
        <v>524</v>
      </c>
      <c r="B254" s="256" t="s">
        <v>525</v>
      </c>
      <c r="C254" s="218">
        <v>688.0223</v>
      </c>
      <c r="D254" s="218">
        <v>688.0223</v>
      </c>
      <c r="E254" s="218">
        <v>0</v>
      </c>
    </row>
    <row r="255" s="10" customFormat="1" ht="21" customHeight="1" spans="1:5">
      <c r="A255" s="220" t="s">
        <v>526</v>
      </c>
      <c r="B255" s="118" t="s">
        <v>527</v>
      </c>
      <c r="C255" s="218">
        <v>713</v>
      </c>
      <c r="D255" s="218">
        <v>685</v>
      </c>
      <c r="E255" s="218">
        <v>28</v>
      </c>
    </row>
    <row r="256" s="10" customFormat="1" ht="21" customHeight="1" spans="1:5">
      <c r="A256" s="220" t="s">
        <v>528</v>
      </c>
      <c r="B256" s="256" t="s">
        <v>529</v>
      </c>
      <c r="C256" s="218">
        <v>713</v>
      </c>
      <c r="D256" s="218">
        <v>685</v>
      </c>
      <c r="E256" s="218">
        <v>28</v>
      </c>
    </row>
    <row r="257" s="10" customFormat="1" ht="21" customHeight="1" spans="1:5">
      <c r="A257" s="220" t="s">
        <v>530</v>
      </c>
      <c r="B257" s="118" t="s">
        <v>531</v>
      </c>
      <c r="C257" s="218">
        <v>101626.6964</v>
      </c>
      <c r="D257" s="218">
        <v>25389.3355</v>
      </c>
      <c r="E257" s="218">
        <v>76237.3556</v>
      </c>
    </row>
    <row r="258" s="10" customFormat="1" ht="21" customHeight="1" spans="1:5">
      <c r="A258" s="220" t="s">
        <v>532</v>
      </c>
      <c r="B258" s="118" t="s">
        <v>533</v>
      </c>
      <c r="C258" s="218">
        <v>1318.6698</v>
      </c>
      <c r="D258" s="218">
        <v>1318.6698</v>
      </c>
      <c r="E258" s="218">
        <v>0</v>
      </c>
    </row>
    <row r="259" s="10" customFormat="1" ht="21" customHeight="1" spans="1:5">
      <c r="A259" s="220" t="s">
        <v>534</v>
      </c>
      <c r="B259" s="256" t="s">
        <v>92</v>
      </c>
      <c r="C259" s="218">
        <v>1019.7314</v>
      </c>
      <c r="D259" s="218">
        <v>1019.7314</v>
      </c>
      <c r="E259" s="218">
        <v>0</v>
      </c>
    </row>
    <row r="260" s="10" customFormat="1" ht="21" customHeight="1" spans="1:5">
      <c r="A260" s="220" t="s">
        <v>535</v>
      </c>
      <c r="B260" s="256" t="s">
        <v>536</v>
      </c>
      <c r="C260" s="218">
        <v>298.9384</v>
      </c>
      <c r="D260" s="218">
        <v>298.9384</v>
      </c>
      <c r="E260" s="218">
        <v>0</v>
      </c>
    </row>
    <row r="261" s="10" customFormat="1" ht="21" customHeight="1" spans="1:5">
      <c r="A261" s="220" t="s">
        <v>537</v>
      </c>
      <c r="B261" s="118" t="s">
        <v>538</v>
      </c>
      <c r="C261" s="218">
        <v>4302.2998</v>
      </c>
      <c r="D261" s="218">
        <v>3781.2998</v>
      </c>
      <c r="E261" s="218">
        <v>521</v>
      </c>
    </row>
    <row r="262" s="10" customFormat="1" ht="21" customHeight="1" spans="1:5">
      <c r="A262" s="220" t="s">
        <v>539</v>
      </c>
      <c r="B262" s="256" t="s">
        <v>540</v>
      </c>
      <c r="C262" s="218">
        <v>2312.2356</v>
      </c>
      <c r="D262" s="218">
        <v>2312.2356</v>
      </c>
      <c r="E262" s="218">
        <v>0</v>
      </c>
    </row>
    <row r="263" s="10" customFormat="1" ht="21" customHeight="1" spans="1:5">
      <c r="A263" s="220" t="s">
        <v>541</v>
      </c>
      <c r="B263" s="256" t="s">
        <v>542</v>
      </c>
      <c r="C263" s="218">
        <v>1042.272</v>
      </c>
      <c r="D263" s="218">
        <v>1042.272</v>
      </c>
      <c r="E263" s="218">
        <v>0</v>
      </c>
    </row>
    <row r="264" s="10" customFormat="1" ht="21" customHeight="1" spans="1:5">
      <c r="A264" s="220" t="s">
        <v>543</v>
      </c>
      <c r="B264" s="256" t="s">
        <v>544</v>
      </c>
      <c r="C264" s="218">
        <v>137.088</v>
      </c>
      <c r="D264" s="218">
        <v>137.088</v>
      </c>
      <c r="E264" s="218">
        <v>0</v>
      </c>
    </row>
    <row r="265" s="10" customFormat="1" ht="21" customHeight="1" spans="1:5">
      <c r="A265" s="220" t="s">
        <v>545</v>
      </c>
      <c r="B265" s="256" t="s">
        <v>546</v>
      </c>
      <c r="C265" s="218">
        <v>70.56</v>
      </c>
      <c r="D265" s="218">
        <v>70.56</v>
      </c>
      <c r="E265" s="218">
        <v>0</v>
      </c>
    </row>
    <row r="266" s="10" customFormat="1" ht="21" customHeight="1" spans="1:5">
      <c r="A266" s="220" t="s">
        <v>547</v>
      </c>
      <c r="B266" s="256" t="s">
        <v>548</v>
      </c>
      <c r="C266" s="218">
        <v>219.1442</v>
      </c>
      <c r="D266" s="218">
        <v>219.1442</v>
      </c>
      <c r="E266" s="218">
        <v>0</v>
      </c>
    </row>
    <row r="267" s="10" customFormat="1" ht="21" customHeight="1" spans="1:5">
      <c r="A267" s="220" t="s">
        <v>549</v>
      </c>
      <c r="B267" s="256" t="s">
        <v>550</v>
      </c>
      <c r="C267" s="218">
        <v>521</v>
      </c>
      <c r="D267" s="218">
        <v>0</v>
      </c>
      <c r="E267" s="218">
        <v>521</v>
      </c>
    </row>
    <row r="268" s="10" customFormat="1" ht="21" customHeight="1" spans="1:5">
      <c r="A268" s="220" t="s">
        <v>551</v>
      </c>
      <c r="B268" s="118" t="s">
        <v>552</v>
      </c>
      <c r="C268" s="218">
        <v>5444.552</v>
      </c>
      <c r="D268" s="218">
        <v>3373.752</v>
      </c>
      <c r="E268" s="218">
        <v>2070.8</v>
      </c>
    </row>
    <row r="269" s="10" customFormat="1" ht="21" customHeight="1" spans="1:5">
      <c r="A269" s="220" t="s">
        <v>553</v>
      </c>
      <c r="B269" s="256" t="s">
        <v>554</v>
      </c>
      <c r="C269" s="218">
        <v>1005.144</v>
      </c>
      <c r="D269" s="218">
        <v>1005.144</v>
      </c>
      <c r="E269" s="218">
        <v>0</v>
      </c>
    </row>
    <row r="270" s="10" customFormat="1" ht="21" customHeight="1" spans="1:5">
      <c r="A270" s="220" t="s">
        <v>555</v>
      </c>
      <c r="B270" s="256" t="s">
        <v>556</v>
      </c>
      <c r="C270" s="218">
        <v>2218.608</v>
      </c>
      <c r="D270" s="218">
        <v>2218.608</v>
      </c>
      <c r="E270" s="218">
        <v>0</v>
      </c>
    </row>
    <row r="271" s="10" customFormat="1" ht="21" customHeight="1" spans="1:5">
      <c r="A271" s="220" t="s">
        <v>557</v>
      </c>
      <c r="B271" s="256" t="s">
        <v>558</v>
      </c>
      <c r="C271" s="218">
        <v>2220.8</v>
      </c>
      <c r="D271" s="218">
        <v>150</v>
      </c>
      <c r="E271" s="218">
        <v>2070.8</v>
      </c>
    </row>
    <row r="272" s="10" customFormat="1" ht="21" customHeight="1" spans="1:5">
      <c r="A272" s="220" t="s">
        <v>559</v>
      </c>
      <c r="B272" s="118" t="s">
        <v>560</v>
      </c>
      <c r="C272" s="218">
        <v>13061.4252</v>
      </c>
      <c r="D272" s="218">
        <v>2836.0332</v>
      </c>
      <c r="E272" s="218">
        <v>10225.392</v>
      </c>
    </row>
    <row r="273" s="10" customFormat="1" ht="21" customHeight="1" spans="1:5">
      <c r="A273" s="220" t="s">
        <v>561</v>
      </c>
      <c r="B273" s="256" t="s">
        <v>562</v>
      </c>
      <c r="C273" s="218">
        <v>1009.2719</v>
      </c>
      <c r="D273" s="218">
        <v>1009.2719</v>
      </c>
      <c r="E273" s="218">
        <v>0</v>
      </c>
    </row>
    <row r="274" s="10" customFormat="1" ht="21" customHeight="1" spans="1:5">
      <c r="A274" s="220" t="s">
        <v>563</v>
      </c>
      <c r="B274" s="256" t="s">
        <v>564</v>
      </c>
      <c r="C274" s="218">
        <v>853.1533</v>
      </c>
      <c r="D274" s="218">
        <v>853.1533</v>
      </c>
      <c r="E274" s="218">
        <v>0</v>
      </c>
    </row>
    <row r="275" s="10" customFormat="1" ht="21" customHeight="1" spans="1:5">
      <c r="A275" s="220" t="s">
        <v>565</v>
      </c>
      <c r="B275" s="256" t="s">
        <v>566</v>
      </c>
      <c r="C275" s="218">
        <v>10058</v>
      </c>
      <c r="D275" s="218">
        <v>503</v>
      </c>
      <c r="E275" s="218">
        <v>9555</v>
      </c>
    </row>
    <row r="276" s="10" customFormat="1" ht="21" customHeight="1" spans="1:5">
      <c r="A276" s="220" t="s">
        <v>567</v>
      </c>
      <c r="B276" s="256" t="s">
        <v>568</v>
      </c>
      <c r="C276" s="218">
        <v>479.5</v>
      </c>
      <c r="D276" s="218">
        <v>190</v>
      </c>
      <c r="E276" s="218">
        <v>289.5</v>
      </c>
    </row>
    <row r="277" s="10" customFormat="1" ht="21" customHeight="1" spans="1:5">
      <c r="A277" s="220" t="s">
        <v>569</v>
      </c>
      <c r="B277" s="256" t="s">
        <v>570</v>
      </c>
      <c r="C277" s="218">
        <v>100</v>
      </c>
      <c r="D277" s="218">
        <v>100</v>
      </c>
      <c r="E277" s="218">
        <v>0</v>
      </c>
    </row>
    <row r="278" s="10" customFormat="1" ht="21" customHeight="1" spans="1:5">
      <c r="A278" s="220" t="s">
        <v>571</v>
      </c>
      <c r="B278" s="256" t="s">
        <v>572</v>
      </c>
      <c r="C278" s="218">
        <v>561.5</v>
      </c>
      <c r="D278" s="218">
        <v>180.608</v>
      </c>
      <c r="E278" s="218">
        <v>380.892</v>
      </c>
    </row>
    <row r="279" s="10" customFormat="1" ht="21" customHeight="1" spans="1:5">
      <c r="A279" s="220" t="s">
        <v>573</v>
      </c>
      <c r="B279" s="118" t="s">
        <v>574</v>
      </c>
      <c r="C279" s="218">
        <v>2380.2206</v>
      </c>
      <c r="D279" s="218">
        <v>823.727</v>
      </c>
      <c r="E279" s="218">
        <v>1556.4936</v>
      </c>
    </row>
    <row r="280" s="10" customFormat="1" ht="21" customHeight="1" spans="1:5">
      <c r="A280" s="220" t="s">
        <v>575</v>
      </c>
      <c r="B280" s="256" t="s">
        <v>576</v>
      </c>
      <c r="C280" s="218">
        <v>2380.2206</v>
      </c>
      <c r="D280" s="218">
        <v>823.727</v>
      </c>
      <c r="E280" s="218">
        <v>1556.4936</v>
      </c>
    </row>
    <row r="281" s="10" customFormat="1" ht="21" customHeight="1" spans="1:5">
      <c r="A281" s="220" t="s">
        <v>577</v>
      </c>
      <c r="B281" s="118" t="s">
        <v>578</v>
      </c>
      <c r="C281" s="218">
        <v>6961.1277</v>
      </c>
      <c r="D281" s="218">
        <v>6961.1224</v>
      </c>
      <c r="E281" s="218">
        <v>0</v>
      </c>
    </row>
    <row r="282" s="10" customFormat="1" ht="21" customHeight="1" spans="1:5">
      <c r="A282" s="220" t="s">
        <v>579</v>
      </c>
      <c r="B282" s="256" t="s">
        <v>580</v>
      </c>
      <c r="C282" s="218">
        <v>3853.6301</v>
      </c>
      <c r="D282" s="218">
        <v>3853.6301</v>
      </c>
      <c r="E282" s="218">
        <v>0</v>
      </c>
    </row>
    <row r="283" s="10" customFormat="1" ht="21" customHeight="1" spans="1:5">
      <c r="A283" s="220" t="s">
        <v>581</v>
      </c>
      <c r="B283" s="256" t="s">
        <v>582</v>
      </c>
      <c r="C283" s="218">
        <v>2465.4867</v>
      </c>
      <c r="D283" s="218">
        <v>2465.4867</v>
      </c>
      <c r="E283" s="218">
        <v>0</v>
      </c>
    </row>
    <row r="284" s="10" customFormat="1" ht="21" customHeight="1" spans="1:5">
      <c r="A284" s="220" t="s">
        <v>583</v>
      </c>
      <c r="B284" s="256" t="s">
        <v>584</v>
      </c>
      <c r="C284" s="218">
        <v>300</v>
      </c>
      <c r="D284" s="218">
        <v>300</v>
      </c>
      <c r="E284" s="218">
        <v>0</v>
      </c>
    </row>
    <row r="285" s="10" customFormat="1" ht="21" customHeight="1" spans="1:5">
      <c r="A285" s="220" t="s">
        <v>585</v>
      </c>
      <c r="B285" s="256" t="s">
        <v>586</v>
      </c>
      <c r="C285" s="218">
        <v>342.0109</v>
      </c>
      <c r="D285" s="218">
        <v>342.0056</v>
      </c>
      <c r="E285" s="218">
        <v>0</v>
      </c>
    </row>
    <row r="286" s="10" customFormat="1" ht="21" customHeight="1" spans="1:5">
      <c r="A286" s="220" t="s">
        <v>587</v>
      </c>
      <c r="B286" s="118" t="s">
        <v>588</v>
      </c>
      <c r="C286" s="218">
        <v>61557.3</v>
      </c>
      <c r="D286" s="218">
        <v>3077.9</v>
      </c>
      <c r="E286" s="218">
        <v>58479.4</v>
      </c>
    </row>
    <row r="287" s="10" customFormat="1" ht="21" customHeight="1" spans="1:5">
      <c r="A287" s="220" t="s">
        <v>589</v>
      </c>
      <c r="B287" s="256" t="s">
        <v>590</v>
      </c>
      <c r="C287" s="218">
        <v>61557.3</v>
      </c>
      <c r="D287" s="218">
        <v>3077.9</v>
      </c>
      <c r="E287" s="218">
        <v>58479.4</v>
      </c>
    </row>
    <row r="288" s="10" customFormat="1" ht="21" customHeight="1" spans="1:5">
      <c r="A288" s="220" t="s">
        <v>591</v>
      </c>
      <c r="B288" s="118" t="s">
        <v>592</v>
      </c>
      <c r="C288" s="218">
        <v>4592</v>
      </c>
      <c r="D288" s="218">
        <v>1643</v>
      </c>
      <c r="E288" s="218">
        <v>2949</v>
      </c>
    </row>
    <row r="289" s="10" customFormat="1" ht="21" customHeight="1" spans="1:5">
      <c r="A289" s="220" t="s">
        <v>593</v>
      </c>
      <c r="B289" s="256" t="s">
        <v>594</v>
      </c>
      <c r="C289" s="218">
        <v>2949</v>
      </c>
      <c r="D289" s="218">
        <v>0</v>
      </c>
      <c r="E289" s="218">
        <v>2949</v>
      </c>
    </row>
    <row r="290" s="10" customFormat="1" ht="21" customHeight="1" spans="1:5">
      <c r="A290" s="220" t="s">
        <v>595</v>
      </c>
      <c r="B290" s="256" t="s">
        <v>596</v>
      </c>
      <c r="C290" s="218">
        <v>1643</v>
      </c>
      <c r="D290" s="218">
        <v>1643</v>
      </c>
      <c r="E290" s="218">
        <v>0</v>
      </c>
    </row>
    <row r="291" s="10" customFormat="1" ht="21" customHeight="1" spans="1:5">
      <c r="A291" s="220" t="s">
        <v>597</v>
      </c>
      <c r="B291" s="118" t="s">
        <v>598</v>
      </c>
      <c r="C291" s="218">
        <v>353.27</v>
      </c>
      <c r="D291" s="218">
        <v>0</v>
      </c>
      <c r="E291" s="218">
        <v>353.27</v>
      </c>
    </row>
    <row r="292" s="10" customFormat="1" ht="21" customHeight="1" spans="1:5">
      <c r="A292" s="220" t="s">
        <v>599</v>
      </c>
      <c r="B292" s="256" t="s">
        <v>600</v>
      </c>
      <c r="C292" s="218">
        <v>353.27</v>
      </c>
      <c r="D292" s="218">
        <v>0</v>
      </c>
      <c r="E292" s="218">
        <v>353.27</v>
      </c>
    </row>
    <row r="293" s="10" customFormat="1" ht="21" customHeight="1" spans="1:5">
      <c r="A293" s="220" t="s">
        <v>601</v>
      </c>
      <c r="B293" s="118" t="s">
        <v>602</v>
      </c>
      <c r="C293" s="218">
        <v>1306.0113</v>
      </c>
      <c r="D293" s="218">
        <v>1232.0113</v>
      </c>
      <c r="E293" s="218">
        <v>74</v>
      </c>
    </row>
    <row r="294" s="10" customFormat="1" ht="21" customHeight="1" spans="1:5">
      <c r="A294" s="220" t="s">
        <v>603</v>
      </c>
      <c r="B294" s="256" t="s">
        <v>92</v>
      </c>
      <c r="C294" s="218">
        <v>542.0113</v>
      </c>
      <c r="D294" s="218">
        <v>542.0113</v>
      </c>
      <c r="E294" s="218">
        <v>0</v>
      </c>
    </row>
    <row r="295" s="10" customFormat="1" ht="21" customHeight="1" spans="1:5">
      <c r="A295" s="220" t="s">
        <v>604</v>
      </c>
      <c r="B295" s="256" t="s">
        <v>605</v>
      </c>
      <c r="C295" s="218">
        <v>690</v>
      </c>
      <c r="D295" s="218">
        <v>690</v>
      </c>
      <c r="E295" s="218">
        <v>0</v>
      </c>
    </row>
    <row r="296" s="10" customFormat="1" ht="21" customHeight="1" spans="1:5">
      <c r="A296" s="220" t="s">
        <v>606</v>
      </c>
      <c r="B296" s="256" t="s">
        <v>607</v>
      </c>
      <c r="C296" s="218">
        <v>74</v>
      </c>
      <c r="D296" s="218">
        <v>0</v>
      </c>
      <c r="E296" s="218">
        <v>74</v>
      </c>
    </row>
    <row r="297" s="10" customFormat="1" ht="21" customHeight="1" spans="1:5">
      <c r="A297" s="220" t="s">
        <v>608</v>
      </c>
      <c r="B297" s="118" t="s">
        <v>609</v>
      </c>
      <c r="C297" s="218">
        <v>64.8</v>
      </c>
      <c r="D297" s="218">
        <v>64.8</v>
      </c>
      <c r="E297" s="218">
        <v>0</v>
      </c>
    </row>
    <row r="298" s="10" customFormat="1" ht="21" customHeight="1" spans="1:5">
      <c r="A298" s="220" t="s">
        <v>610</v>
      </c>
      <c r="B298" s="256" t="s">
        <v>611</v>
      </c>
      <c r="C298" s="218">
        <v>64.8</v>
      </c>
      <c r="D298" s="218">
        <v>64.8</v>
      </c>
      <c r="E298" s="218">
        <v>0</v>
      </c>
    </row>
    <row r="299" s="10" customFormat="1" ht="21" customHeight="1" spans="1:5">
      <c r="A299" s="257">
        <v>21017</v>
      </c>
      <c r="B299" s="124" t="s">
        <v>612</v>
      </c>
      <c r="C299" s="218">
        <v>8</v>
      </c>
      <c r="D299" s="218">
        <v>0</v>
      </c>
      <c r="E299" s="218">
        <v>8</v>
      </c>
    </row>
    <row r="300" s="10" customFormat="1" ht="21" customHeight="1" spans="1:5">
      <c r="A300" s="257">
        <v>2101704</v>
      </c>
      <c r="B300" s="122" t="s">
        <v>613</v>
      </c>
      <c r="C300" s="218">
        <v>8</v>
      </c>
      <c r="D300" s="218">
        <v>0</v>
      </c>
      <c r="E300" s="218">
        <v>8</v>
      </c>
    </row>
    <row r="301" s="10" customFormat="1" ht="21" customHeight="1" spans="1:5">
      <c r="A301" s="220" t="s">
        <v>614</v>
      </c>
      <c r="B301" s="118" t="s">
        <v>615</v>
      </c>
      <c r="C301" s="218">
        <v>277.02</v>
      </c>
      <c r="D301" s="218">
        <v>277.02</v>
      </c>
      <c r="E301" s="218">
        <v>0</v>
      </c>
    </row>
    <row r="302" s="10" customFormat="1" ht="21" customHeight="1" spans="1:5">
      <c r="A302" s="220" t="s">
        <v>616</v>
      </c>
      <c r="B302" s="256" t="s">
        <v>617</v>
      </c>
      <c r="C302" s="218">
        <v>277.02</v>
      </c>
      <c r="D302" s="218">
        <v>277.02</v>
      </c>
      <c r="E302" s="218">
        <v>0</v>
      </c>
    </row>
    <row r="303" s="10" customFormat="1" ht="21" customHeight="1" spans="1:5">
      <c r="A303" s="220" t="s">
        <v>618</v>
      </c>
      <c r="B303" s="118" t="s">
        <v>619</v>
      </c>
      <c r="C303" s="218">
        <v>86.96</v>
      </c>
      <c r="D303" s="218">
        <v>0</v>
      </c>
      <c r="E303" s="218">
        <v>86.96</v>
      </c>
    </row>
    <row r="304" s="10" customFormat="1" ht="21" customHeight="1" spans="1:5">
      <c r="A304" s="220" t="s">
        <v>620</v>
      </c>
      <c r="B304" s="118" t="s">
        <v>621</v>
      </c>
      <c r="C304" s="218">
        <v>65</v>
      </c>
      <c r="D304" s="218">
        <v>0</v>
      </c>
      <c r="E304" s="218">
        <v>65</v>
      </c>
    </row>
    <row r="305" s="10" customFormat="1" ht="21" customHeight="1" spans="1:5">
      <c r="A305" s="220" t="s">
        <v>622</v>
      </c>
      <c r="B305" s="256" t="s">
        <v>623</v>
      </c>
      <c r="C305" s="218">
        <v>65</v>
      </c>
      <c r="D305" s="218">
        <v>0</v>
      </c>
      <c r="E305" s="218">
        <v>65</v>
      </c>
    </row>
    <row r="306" s="10" customFormat="1" ht="21" customHeight="1" spans="1:5">
      <c r="A306" s="220" t="s">
        <v>624</v>
      </c>
      <c r="B306" s="118" t="s">
        <v>625</v>
      </c>
      <c r="C306" s="218">
        <v>21.96</v>
      </c>
      <c r="D306" s="218">
        <v>0</v>
      </c>
      <c r="E306" s="218">
        <v>21.96</v>
      </c>
    </row>
    <row r="307" s="10" customFormat="1" ht="21" customHeight="1" spans="1:5">
      <c r="A307" s="220" t="s">
        <v>626</v>
      </c>
      <c r="B307" s="256" t="s">
        <v>627</v>
      </c>
      <c r="C307" s="218">
        <v>11.96</v>
      </c>
      <c r="D307" s="218">
        <v>0</v>
      </c>
      <c r="E307" s="218">
        <v>11.96</v>
      </c>
    </row>
    <row r="308" s="10" customFormat="1" ht="21" customHeight="1" spans="1:5">
      <c r="A308" s="220" t="s">
        <v>628</v>
      </c>
      <c r="B308" s="256" t="s">
        <v>629</v>
      </c>
      <c r="C308" s="218">
        <v>10</v>
      </c>
      <c r="D308" s="218">
        <v>0</v>
      </c>
      <c r="E308" s="218">
        <v>10</v>
      </c>
    </row>
    <row r="309" s="10" customFormat="1" ht="21" customHeight="1" spans="1:5">
      <c r="A309" s="220" t="s">
        <v>630</v>
      </c>
      <c r="B309" s="118" t="s">
        <v>631</v>
      </c>
      <c r="C309" s="218">
        <v>21415.9792</v>
      </c>
      <c r="D309" s="218">
        <v>21415.9792</v>
      </c>
      <c r="E309" s="218">
        <v>0</v>
      </c>
    </row>
    <row r="310" s="10" customFormat="1" ht="21" customHeight="1" spans="1:5">
      <c r="A310" s="220" t="s">
        <v>632</v>
      </c>
      <c r="B310" s="118" t="s">
        <v>633</v>
      </c>
      <c r="C310" s="218">
        <v>10336.0451</v>
      </c>
      <c r="D310" s="218">
        <v>10336.0451</v>
      </c>
      <c r="E310" s="218">
        <v>0</v>
      </c>
    </row>
    <row r="311" s="10" customFormat="1" ht="21" customHeight="1" spans="1:5">
      <c r="A311" s="220" t="s">
        <v>634</v>
      </c>
      <c r="B311" s="256" t="s">
        <v>92</v>
      </c>
      <c r="C311" s="218">
        <v>4648.8462</v>
      </c>
      <c r="D311" s="218">
        <v>4648.8462</v>
      </c>
      <c r="E311" s="218">
        <v>0</v>
      </c>
    </row>
    <row r="312" s="10" customFormat="1" ht="21" customHeight="1" spans="1:5">
      <c r="A312" s="220" t="s">
        <v>635</v>
      </c>
      <c r="B312" s="256" t="s">
        <v>94</v>
      </c>
      <c r="C312" s="218">
        <v>15</v>
      </c>
      <c r="D312" s="218">
        <v>15</v>
      </c>
      <c r="E312" s="218">
        <v>0</v>
      </c>
    </row>
    <row r="313" s="10" customFormat="1" ht="21" customHeight="1" spans="1:5">
      <c r="A313" s="220" t="s">
        <v>636</v>
      </c>
      <c r="B313" s="256" t="s">
        <v>637</v>
      </c>
      <c r="C313" s="218">
        <v>3188.3374</v>
      </c>
      <c r="D313" s="218">
        <v>3188.3374</v>
      </c>
      <c r="E313" s="218">
        <v>0</v>
      </c>
    </row>
    <row r="314" s="10" customFormat="1" ht="21" customHeight="1" spans="1:5">
      <c r="A314" s="220" t="s">
        <v>638</v>
      </c>
      <c r="B314" s="256" t="s">
        <v>639</v>
      </c>
      <c r="C314" s="218">
        <v>80</v>
      </c>
      <c r="D314" s="218">
        <v>80</v>
      </c>
      <c r="E314" s="218">
        <v>0</v>
      </c>
    </row>
    <row r="315" s="10" customFormat="1" ht="21" customHeight="1" spans="1:5">
      <c r="A315" s="220" t="s">
        <v>640</v>
      </c>
      <c r="B315" s="256" t="s">
        <v>641</v>
      </c>
      <c r="C315" s="218">
        <v>1005.1595</v>
      </c>
      <c r="D315" s="218">
        <v>1005.1595</v>
      </c>
      <c r="E315" s="218">
        <v>0</v>
      </c>
    </row>
    <row r="316" s="10" customFormat="1" ht="21" customHeight="1" spans="1:5">
      <c r="A316" s="220" t="s">
        <v>642</v>
      </c>
      <c r="B316" s="256" t="s">
        <v>643</v>
      </c>
      <c r="C316" s="218">
        <v>895.6004</v>
      </c>
      <c r="D316" s="218">
        <v>895.6004</v>
      </c>
      <c r="E316" s="218">
        <v>0</v>
      </c>
    </row>
    <row r="317" s="10" customFormat="1" ht="21" customHeight="1" spans="1:5">
      <c r="A317" s="220" t="s">
        <v>644</v>
      </c>
      <c r="B317" s="256" t="s">
        <v>645</v>
      </c>
      <c r="C317" s="218">
        <v>503.1016</v>
      </c>
      <c r="D317" s="218">
        <v>503.1016</v>
      </c>
      <c r="E317" s="218">
        <v>0</v>
      </c>
    </row>
    <row r="318" s="10" customFormat="1" ht="21" customHeight="1" spans="1:5">
      <c r="A318" s="220" t="s">
        <v>646</v>
      </c>
      <c r="B318" s="118" t="s">
        <v>647</v>
      </c>
      <c r="C318" s="218">
        <v>804.2584</v>
      </c>
      <c r="D318" s="218">
        <v>804.2584</v>
      </c>
      <c r="E318" s="218">
        <v>0</v>
      </c>
    </row>
    <row r="319" s="10" customFormat="1" ht="21" customHeight="1" spans="1:5">
      <c r="A319" s="220" t="s">
        <v>648</v>
      </c>
      <c r="B319" s="256" t="s">
        <v>649</v>
      </c>
      <c r="C319" s="218">
        <v>804.2584</v>
      </c>
      <c r="D319" s="218">
        <v>804.2584</v>
      </c>
      <c r="E319" s="218">
        <v>0</v>
      </c>
    </row>
    <row r="320" s="10" customFormat="1" ht="21" customHeight="1" spans="1:5">
      <c r="A320" s="220" t="s">
        <v>650</v>
      </c>
      <c r="B320" s="118" t="s">
        <v>651</v>
      </c>
      <c r="C320" s="218">
        <v>8365.8362</v>
      </c>
      <c r="D320" s="218">
        <v>8365.8362</v>
      </c>
      <c r="E320" s="218">
        <v>0</v>
      </c>
    </row>
    <row r="321" s="10" customFormat="1" ht="21" customHeight="1" spans="1:5">
      <c r="A321" s="220" t="s">
        <v>652</v>
      </c>
      <c r="B321" s="256" t="s">
        <v>653</v>
      </c>
      <c r="C321" s="218">
        <v>8365.8362</v>
      </c>
      <c r="D321" s="218">
        <v>8365.8362</v>
      </c>
      <c r="E321" s="218">
        <v>0</v>
      </c>
    </row>
    <row r="322" s="10" customFormat="1" ht="21" customHeight="1" spans="1:5">
      <c r="A322" s="220" t="s">
        <v>654</v>
      </c>
      <c r="B322" s="118" t="s">
        <v>655</v>
      </c>
      <c r="C322" s="218">
        <v>1909.8395</v>
      </c>
      <c r="D322" s="218">
        <v>1909.8395</v>
      </c>
      <c r="E322" s="218">
        <v>0</v>
      </c>
    </row>
    <row r="323" s="10" customFormat="1" ht="21" customHeight="1" spans="1:5">
      <c r="A323" s="220" t="s">
        <v>656</v>
      </c>
      <c r="B323" s="256" t="s">
        <v>657</v>
      </c>
      <c r="C323" s="218">
        <v>1909.8395</v>
      </c>
      <c r="D323" s="218">
        <v>1909.8395</v>
      </c>
      <c r="E323" s="218">
        <v>0</v>
      </c>
    </row>
    <row r="324" s="10" customFormat="1" ht="21" customHeight="1" spans="1:5">
      <c r="A324" s="220" t="s">
        <v>658</v>
      </c>
      <c r="B324" s="118" t="s">
        <v>659</v>
      </c>
      <c r="C324" s="218">
        <v>75083.2825</v>
      </c>
      <c r="D324" s="218">
        <v>32846.7825</v>
      </c>
      <c r="E324" s="218">
        <v>42236.5</v>
      </c>
    </row>
    <row r="325" s="10" customFormat="1" ht="21" customHeight="1" spans="1:5">
      <c r="A325" s="220" t="s">
        <v>660</v>
      </c>
      <c r="B325" s="118" t="s">
        <v>661</v>
      </c>
      <c r="C325" s="218">
        <v>23378.5246</v>
      </c>
      <c r="D325" s="218">
        <v>10047.0246</v>
      </c>
      <c r="E325" s="218">
        <v>13331.5</v>
      </c>
    </row>
    <row r="326" s="10" customFormat="1" ht="21" customHeight="1" spans="1:5">
      <c r="A326" s="220" t="s">
        <v>662</v>
      </c>
      <c r="B326" s="256" t="s">
        <v>92</v>
      </c>
      <c r="C326" s="218">
        <v>1276.3706</v>
      </c>
      <c r="D326" s="218">
        <v>1276.3706</v>
      </c>
      <c r="E326" s="218">
        <v>0</v>
      </c>
    </row>
    <row r="327" s="10" customFormat="1" ht="21" customHeight="1" spans="1:5">
      <c r="A327" s="220" t="s">
        <v>663</v>
      </c>
      <c r="B327" s="256" t="s">
        <v>126</v>
      </c>
      <c r="C327" s="218">
        <v>1807.654</v>
      </c>
      <c r="D327" s="218">
        <v>1807.654</v>
      </c>
      <c r="E327" s="218">
        <v>0</v>
      </c>
    </row>
    <row r="328" s="10" customFormat="1" ht="21" customHeight="1" spans="1:5">
      <c r="A328" s="220" t="s">
        <v>664</v>
      </c>
      <c r="B328" s="256" t="s">
        <v>665</v>
      </c>
      <c r="C328" s="218">
        <v>1046.5</v>
      </c>
      <c r="D328" s="218">
        <v>300</v>
      </c>
      <c r="E328" s="218">
        <v>746.5</v>
      </c>
    </row>
    <row r="329" s="10" customFormat="1" ht="21" customHeight="1" spans="1:5">
      <c r="A329" s="220" t="s">
        <v>666</v>
      </c>
      <c r="B329" s="256" t="s">
        <v>667</v>
      </c>
      <c r="C329" s="218">
        <v>500</v>
      </c>
      <c r="D329" s="218">
        <v>500</v>
      </c>
      <c r="E329" s="218">
        <v>0</v>
      </c>
    </row>
    <row r="330" s="10" customFormat="1" ht="21" customHeight="1" spans="1:5">
      <c r="A330" s="220" t="s">
        <v>668</v>
      </c>
      <c r="B330" s="256" t="s">
        <v>669</v>
      </c>
      <c r="C330" s="218">
        <v>9076</v>
      </c>
      <c r="D330" s="218">
        <v>0</v>
      </c>
      <c r="E330" s="218">
        <v>9076</v>
      </c>
    </row>
    <row r="331" s="10" customFormat="1" ht="21" customHeight="1" spans="1:5">
      <c r="A331" s="220" t="s">
        <v>670</v>
      </c>
      <c r="B331" s="256" t="s">
        <v>671</v>
      </c>
      <c r="C331" s="218">
        <v>400</v>
      </c>
      <c r="D331" s="218">
        <v>400</v>
      </c>
      <c r="E331" s="218">
        <v>0</v>
      </c>
    </row>
    <row r="332" s="10" customFormat="1" ht="21" customHeight="1" spans="1:5">
      <c r="A332" s="220" t="s">
        <v>672</v>
      </c>
      <c r="B332" s="256" t="s">
        <v>673</v>
      </c>
      <c r="C332" s="218">
        <v>4669</v>
      </c>
      <c r="D332" s="218">
        <v>3340</v>
      </c>
      <c r="E332" s="218">
        <v>1329</v>
      </c>
    </row>
    <row r="333" s="10" customFormat="1" ht="21" customHeight="1" spans="1:5">
      <c r="A333" s="220" t="s">
        <v>674</v>
      </c>
      <c r="B333" s="256" t="s">
        <v>675</v>
      </c>
      <c r="C333" s="218">
        <v>23</v>
      </c>
      <c r="D333" s="218">
        <v>23</v>
      </c>
      <c r="E333" s="218">
        <v>0</v>
      </c>
    </row>
    <row r="334" s="10" customFormat="1" ht="21" customHeight="1" spans="1:5">
      <c r="A334" s="220" t="s">
        <v>676</v>
      </c>
      <c r="B334" s="256" t="s">
        <v>677</v>
      </c>
      <c r="C334" s="218">
        <v>2400</v>
      </c>
      <c r="D334" s="218">
        <v>2400</v>
      </c>
      <c r="E334" s="218">
        <v>0</v>
      </c>
    </row>
    <row r="335" s="10" customFormat="1" ht="21" customHeight="1" spans="1:5">
      <c r="A335" s="220" t="s">
        <v>678</v>
      </c>
      <c r="B335" s="256" t="s">
        <v>679</v>
      </c>
      <c r="C335" s="218">
        <v>2180</v>
      </c>
      <c r="D335" s="218">
        <v>0</v>
      </c>
      <c r="E335" s="218">
        <v>2180</v>
      </c>
    </row>
    <row r="336" s="10" customFormat="1" ht="21" customHeight="1" spans="1:5">
      <c r="A336" s="220" t="s">
        <v>680</v>
      </c>
      <c r="B336" s="118" t="s">
        <v>681</v>
      </c>
      <c r="C336" s="218">
        <v>3311.8439</v>
      </c>
      <c r="D336" s="218">
        <v>2047.8439</v>
      </c>
      <c r="E336" s="218">
        <v>1264</v>
      </c>
    </row>
    <row r="337" s="10" customFormat="1" ht="21" customHeight="1" spans="1:5">
      <c r="A337" s="220" t="s">
        <v>682</v>
      </c>
      <c r="B337" s="256" t="s">
        <v>92</v>
      </c>
      <c r="C337" s="218">
        <v>931.9608</v>
      </c>
      <c r="D337" s="218">
        <v>931.9608</v>
      </c>
      <c r="E337" s="218">
        <v>0</v>
      </c>
    </row>
    <row r="338" s="10" customFormat="1" ht="21" customHeight="1" spans="1:5">
      <c r="A338" s="220" t="s">
        <v>683</v>
      </c>
      <c r="B338" s="256" t="s">
        <v>684</v>
      </c>
      <c r="C338" s="218">
        <v>332.691</v>
      </c>
      <c r="D338" s="218">
        <v>332.691</v>
      </c>
      <c r="E338" s="218">
        <v>0</v>
      </c>
    </row>
    <row r="339" s="10" customFormat="1" ht="21" customHeight="1" spans="1:5">
      <c r="A339" s="220" t="s">
        <v>685</v>
      </c>
      <c r="B339" s="256" t="s">
        <v>686</v>
      </c>
      <c r="C339" s="218">
        <v>500</v>
      </c>
      <c r="D339" s="218">
        <v>500</v>
      </c>
      <c r="E339" s="218">
        <v>0</v>
      </c>
    </row>
    <row r="340" s="10" customFormat="1" ht="21" customHeight="1" spans="1:5">
      <c r="A340" s="220" t="s">
        <v>687</v>
      </c>
      <c r="B340" s="256" t="s">
        <v>688</v>
      </c>
      <c r="C340" s="218">
        <v>1204</v>
      </c>
      <c r="D340" s="218">
        <v>0</v>
      </c>
      <c r="E340" s="218">
        <v>1204</v>
      </c>
    </row>
    <row r="341" s="10" customFormat="1" ht="21" customHeight="1" spans="1:5">
      <c r="A341" s="220" t="s">
        <v>689</v>
      </c>
      <c r="B341" s="256" t="s">
        <v>690</v>
      </c>
      <c r="C341" s="218">
        <v>272.2881</v>
      </c>
      <c r="D341" s="218">
        <v>272.2881</v>
      </c>
      <c r="E341" s="218">
        <v>0</v>
      </c>
    </row>
    <row r="342" s="10" customFormat="1" ht="21" customHeight="1" spans="1:5">
      <c r="A342" s="220" t="s">
        <v>691</v>
      </c>
      <c r="B342" s="256" t="s">
        <v>692</v>
      </c>
      <c r="C342" s="218">
        <v>5.904</v>
      </c>
      <c r="D342" s="218">
        <v>5.904</v>
      </c>
      <c r="E342" s="218">
        <v>0</v>
      </c>
    </row>
    <row r="343" s="10" customFormat="1" ht="21" customHeight="1" spans="1:5">
      <c r="A343" s="220" t="s">
        <v>693</v>
      </c>
      <c r="B343" s="256" t="s">
        <v>694</v>
      </c>
      <c r="C343" s="218">
        <v>45</v>
      </c>
      <c r="D343" s="218">
        <v>5</v>
      </c>
      <c r="E343" s="218">
        <v>40</v>
      </c>
    </row>
    <row r="344" s="10" customFormat="1" ht="21" customHeight="1" spans="1:5">
      <c r="A344" s="37">
        <v>2130238</v>
      </c>
      <c r="B344" s="122" t="s">
        <v>695</v>
      </c>
      <c r="C344" s="218">
        <v>20</v>
      </c>
      <c r="D344" s="218">
        <v>0</v>
      </c>
      <c r="E344" s="218">
        <v>20</v>
      </c>
    </row>
    <row r="345" s="10" customFormat="1" ht="21" customHeight="1" spans="1:5">
      <c r="A345" s="220" t="s">
        <v>696</v>
      </c>
      <c r="B345" s="118" t="s">
        <v>697</v>
      </c>
      <c r="C345" s="218">
        <v>19389.406</v>
      </c>
      <c r="D345" s="218">
        <v>3545.406</v>
      </c>
      <c r="E345" s="218">
        <v>15844</v>
      </c>
    </row>
    <row r="346" s="10" customFormat="1" ht="21" customHeight="1" spans="1:5">
      <c r="A346" s="220" t="s">
        <v>698</v>
      </c>
      <c r="B346" s="256" t="s">
        <v>92</v>
      </c>
      <c r="C346" s="218">
        <v>1846.0435</v>
      </c>
      <c r="D346" s="218">
        <v>1846.0435</v>
      </c>
      <c r="E346" s="218">
        <v>0</v>
      </c>
    </row>
    <row r="347" s="10" customFormat="1" ht="21" customHeight="1" spans="1:5">
      <c r="A347" s="220" t="s">
        <v>699</v>
      </c>
      <c r="B347" s="256" t="s">
        <v>700</v>
      </c>
      <c r="C347" s="218">
        <v>1065.5528</v>
      </c>
      <c r="D347" s="218">
        <v>1065.5528</v>
      </c>
      <c r="E347" s="218">
        <v>0</v>
      </c>
    </row>
    <row r="348" s="10" customFormat="1" ht="21" customHeight="1" spans="1:5">
      <c r="A348" s="220" t="s">
        <v>701</v>
      </c>
      <c r="B348" s="256" t="s">
        <v>702</v>
      </c>
      <c r="C348" s="218">
        <v>13883</v>
      </c>
      <c r="D348" s="218">
        <v>0</v>
      </c>
      <c r="E348" s="218">
        <v>13883</v>
      </c>
    </row>
    <row r="349" s="10" customFormat="1" ht="21" customHeight="1" spans="1:5">
      <c r="A349" s="220" t="s">
        <v>703</v>
      </c>
      <c r="B349" s="256" t="s">
        <v>704</v>
      </c>
      <c r="C349" s="218">
        <v>1559</v>
      </c>
      <c r="D349" s="218">
        <v>570</v>
      </c>
      <c r="E349" s="218">
        <v>989</v>
      </c>
    </row>
    <row r="350" s="10" customFormat="1" ht="21" customHeight="1" spans="1:5">
      <c r="A350" s="220" t="s">
        <v>705</v>
      </c>
      <c r="B350" s="256" t="s">
        <v>706</v>
      </c>
      <c r="C350" s="218">
        <v>5</v>
      </c>
      <c r="D350" s="218">
        <v>5</v>
      </c>
      <c r="E350" s="218">
        <v>0</v>
      </c>
    </row>
    <row r="351" s="10" customFormat="1" ht="21" customHeight="1" spans="1:5">
      <c r="A351" s="220" t="s">
        <v>707</v>
      </c>
      <c r="B351" s="256" t="s">
        <v>708</v>
      </c>
      <c r="C351" s="218">
        <v>35</v>
      </c>
      <c r="D351" s="218">
        <v>0</v>
      </c>
      <c r="E351" s="218">
        <v>35</v>
      </c>
    </row>
    <row r="352" s="10" customFormat="1" ht="21" customHeight="1" spans="1:5">
      <c r="A352" s="220" t="s">
        <v>709</v>
      </c>
      <c r="B352" s="256" t="s">
        <v>710</v>
      </c>
      <c r="C352" s="218">
        <v>96</v>
      </c>
      <c r="D352" s="218">
        <v>0</v>
      </c>
      <c r="E352" s="218">
        <v>96</v>
      </c>
    </row>
    <row r="353" s="10" customFormat="1" ht="21" customHeight="1" spans="1:5">
      <c r="A353" s="220" t="s">
        <v>711</v>
      </c>
      <c r="B353" s="256" t="s">
        <v>712</v>
      </c>
      <c r="C353" s="218">
        <v>841</v>
      </c>
      <c r="D353" s="218">
        <v>0</v>
      </c>
      <c r="E353" s="218">
        <v>841</v>
      </c>
    </row>
    <row r="354" s="10" customFormat="1" ht="21" customHeight="1" spans="1:5">
      <c r="A354" s="220" t="s">
        <v>713</v>
      </c>
      <c r="B354" s="256" t="s">
        <v>714</v>
      </c>
      <c r="C354" s="218">
        <v>58.8097</v>
      </c>
      <c r="D354" s="218">
        <v>58.8097</v>
      </c>
      <c r="E354" s="218">
        <v>0</v>
      </c>
    </row>
    <row r="355" s="10" customFormat="1" ht="21" customHeight="1" spans="1:5">
      <c r="A355" s="220" t="s">
        <v>715</v>
      </c>
      <c r="B355" s="118" t="s">
        <v>716</v>
      </c>
      <c r="C355" s="218">
        <v>8765.576</v>
      </c>
      <c r="D355" s="218">
        <v>5372.576</v>
      </c>
      <c r="E355" s="218">
        <v>3393</v>
      </c>
    </row>
    <row r="356" s="10" customFormat="1" ht="21" customHeight="1" spans="1:5">
      <c r="A356" s="220" t="s">
        <v>717</v>
      </c>
      <c r="B356" s="256" t="s">
        <v>92</v>
      </c>
      <c r="C356" s="218">
        <v>196.6698</v>
      </c>
      <c r="D356" s="218">
        <v>196.6698</v>
      </c>
      <c r="E356" s="218">
        <v>0</v>
      </c>
    </row>
    <row r="357" s="10" customFormat="1" ht="21" customHeight="1" spans="1:5">
      <c r="A357" s="220" t="s">
        <v>718</v>
      </c>
      <c r="B357" s="256" t="s">
        <v>719</v>
      </c>
      <c r="C357" s="218">
        <v>8393</v>
      </c>
      <c r="D357" s="218">
        <v>5000</v>
      </c>
      <c r="E357" s="218">
        <v>3393</v>
      </c>
    </row>
    <row r="358" s="10" customFormat="1" ht="21" customHeight="1" spans="1:5">
      <c r="A358" s="220" t="s">
        <v>720</v>
      </c>
      <c r="B358" s="256" t="s">
        <v>126</v>
      </c>
      <c r="C358" s="218">
        <v>175.9062</v>
      </c>
      <c r="D358" s="218">
        <v>175.9062</v>
      </c>
      <c r="E358" s="218">
        <v>0</v>
      </c>
    </row>
    <row r="359" s="10" customFormat="1" ht="21" customHeight="1" spans="1:5">
      <c r="A359" s="220" t="s">
        <v>721</v>
      </c>
      <c r="B359" s="118" t="s">
        <v>722</v>
      </c>
      <c r="C359" s="218">
        <v>11384.932</v>
      </c>
      <c r="D359" s="218">
        <v>9931.932</v>
      </c>
      <c r="E359" s="218">
        <v>1453</v>
      </c>
    </row>
    <row r="360" s="10" customFormat="1" ht="21" customHeight="1" spans="1:5">
      <c r="A360" s="220" t="s">
        <v>723</v>
      </c>
      <c r="B360" s="256" t="s">
        <v>724</v>
      </c>
      <c r="C360" s="218">
        <v>1353</v>
      </c>
      <c r="D360" s="218">
        <v>0</v>
      </c>
      <c r="E360" s="218">
        <v>1353</v>
      </c>
    </row>
    <row r="361" s="10" customFormat="1" ht="21" customHeight="1" spans="1:5">
      <c r="A361" s="220" t="s">
        <v>725</v>
      </c>
      <c r="B361" s="256" t="s">
        <v>726</v>
      </c>
      <c r="C361" s="218">
        <v>9731.932</v>
      </c>
      <c r="D361" s="218">
        <v>9731.932</v>
      </c>
      <c r="E361" s="218">
        <v>0</v>
      </c>
    </row>
    <row r="362" s="10" customFormat="1" ht="21" customHeight="1" spans="1:5">
      <c r="A362" s="220" t="s">
        <v>727</v>
      </c>
      <c r="B362" s="256" t="s">
        <v>728</v>
      </c>
      <c r="C362" s="218">
        <v>200</v>
      </c>
      <c r="D362" s="218">
        <v>200</v>
      </c>
      <c r="E362" s="218">
        <v>0</v>
      </c>
    </row>
    <row r="363" s="10" customFormat="1" ht="21" customHeight="1" spans="1:5">
      <c r="A363" s="220" t="s">
        <v>729</v>
      </c>
      <c r="B363" s="256" t="s">
        <v>730</v>
      </c>
      <c r="C363" s="218">
        <v>100</v>
      </c>
      <c r="D363" s="218">
        <v>0</v>
      </c>
      <c r="E363" s="218">
        <v>100</v>
      </c>
    </row>
    <row r="364" s="10" customFormat="1" ht="21" customHeight="1" spans="1:5">
      <c r="A364" s="220" t="s">
        <v>731</v>
      </c>
      <c r="B364" s="118" t="s">
        <v>732</v>
      </c>
      <c r="C364" s="218">
        <v>6094</v>
      </c>
      <c r="D364" s="218">
        <v>1902</v>
      </c>
      <c r="E364" s="218">
        <v>4192</v>
      </c>
    </row>
    <row r="365" s="10" customFormat="1" ht="21" customHeight="1" spans="1:5">
      <c r="A365" s="220" t="s">
        <v>733</v>
      </c>
      <c r="B365" s="256" t="s">
        <v>734</v>
      </c>
      <c r="C365" s="218">
        <v>300</v>
      </c>
      <c r="D365" s="218">
        <v>300</v>
      </c>
      <c r="E365" s="218">
        <v>0</v>
      </c>
    </row>
    <row r="366" s="10" customFormat="1" ht="21" customHeight="1" spans="1:5">
      <c r="A366" s="220" t="s">
        <v>735</v>
      </c>
      <c r="B366" s="256" t="s">
        <v>736</v>
      </c>
      <c r="C366" s="218">
        <v>5205</v>
      </c>
      <c r="D366" s="218">
        <v>1304</v>
      </c>
      <c r="E366" s="218">
        <v>3901</v>
      </c>
    </row>
    <row r="367" s="10" customFormat="1" ht="21" customHeight="1" spans="1:5">
      <c r="A367" s="220" t="s">
        <v>737</v>
      </c>
      <c r="B367" s="256" t="s">
        <v>738</v>
      </c>
      <c r="C367" s="218">
        <v>329</v>
      </c>
      <c r="D367" s="218">
        <v>38</v>
      </c>
      <c r="E367" s="218">
        <v>291</v>
      </c>
    </row>
    <row r="368" s="10" customFormat="1" ht="21" customHeight="1" spans="1:5">
      <c r="A368" s="220" t="s">
        <v>739</v>
      </c>
      <c r="B368" s="256" t="s">
        <v>740</v>
      </c>
      <c r="C368" s="218">
        <v>200</v>
      </c>
      <c r="D368" s="218">
        <v>200</v>
      </c>
      <c r="E368" s="218">
        <v>0</v>
      </c>
    </row>
    <row r="369" s="10" customFormat="1" ht="21" customHeight="1" spans="1:5">
      <c r="A369" s="220" t="s">
        <v>741</v>
      </c>
      <c r="B369" s="214" t="s">
        <v>742</v>
      </c>
      <c r="C369" s="259">
        <v>60</v>
      </c>
      <c r="D369" s="259">
        <v>60</v>
      </c>
      <c r="E369" s="218"/>
    </row>
    <row r="370" s="10" customFormat="1" ht="21" customHeight="1" spans="1:5">
      <c r="A370" s="220" t="s">
        <v>743</v>
      </c>
      <c r="B370" s="118" t="s">
        <v>744</v>
      </c>
      <c r="C370" s="218">
        <v>2759</v>
      </c>
      <c r="D370" s="218">
        <v>0</v>
      </c>
      <c r="E370" s="218">
        <v>2759</v>
      </c>
    </row>
    <row r="371" s="10" customFormat="1" ht="21" customHeight="1" spans="1:5">
      <c r="A371" s="220" t="s">
        <v>745</v>
      </c>
      <c r="B371" s="256" t="s">
        <v>746</v>
      </c>
      <c r="C371" s="218">
        <v>2759</v>
      </c>
      <c r="D371" s="218">
        <v>0</v>
      </c>
      <c r="E371" s="218">
        <v>2759</v>
      </c>
    </row>
    <row r="372" s="10" customFormat="1" ht="21" customHeight="1" spans="1:5">
      <c r="A372" s="220" t="s">
        <v>747</v>
      </c>
      <c r="B372" s="118" t="s">
        <v>748</v>
      </c>
      <c r="C372" s="218">
        <v>9460.107</v>
      </c>
      <c r="D372" s="218">
        <v>4555.107</v>
      </c>
      <c r="E372" s="218">
        <v>4905</v>
      </c>
    </row>
    <row r="373" s="10" customFormat="1" ht="21" customHeight="1" spans="1:5">
      <c r="A373" s="220" t="s">
        <v>749</v>
      </c>
      <c r="B373" s="118" t="s">
        <v>750</v>
      </c>
      <c r="C373" s="218">
        <v>6689.867</v>
      </c>
      <c r="D373" s="218">
        <v>4398.867</v>
      </c>
      <c r="E373" s="218">
        <v>2291</v>
      </c>
    </row>
    <row r="374" s="10" customFormat="1" ht="21" customHeight="1" spans="1:5">
      <c r="A374" s="220" t="s">
        <v>751</v>
      </c>
      <c r="B374" s="256" t="s">
        <v>92</v>
      </c>
      <c r="C374" s="218">
        <v>182.3642</v>
      </c>
      <c r="D374" s="218">
        <v>182.3642</v>
      </c>
      <c r="E374" s="218">
        <v>0</v>
      </c>
    </row>
    <row r="375" s="10" customFormat="1" ht="21" customHeight="1" spans="1:5">
      <c r="A375" s="220" t="s">
        <v>752</v>
      </c>
      <c r="B375" s="256" t="s">
        <v>753</v>
      </c>
      <c r="C375" s="218">
        <v>4179.2974</v>
      </c>
      <c r="D375" s="218">
        <v>1888.2974</v>
      </c>
      <c r="E375" s="218">
        <v>2291</v>
      </c>
    </row>
    <row r="376" s="10" customFormat="1" ht="21" customHeight="1" spans="1:5">
      <c r="A376" s="220" t="s">
        <v>754</v>
      </c>
      <c r="B376" s="256" t="s">
        <v>755</v>
      </c>
      <c r="C376" s="218">
        <v>285.1164</v>
      </c>
      <c r="D376" s="218">
        <v>285.1164</v>
      </c>
      <c r="E376" s="218">
        <v>0</v>
      </c>
    </row>
    <row r="377" s="10" customFormat="1" ht="21" customHeight="1" spans="1:5">
      <c r="A377" s="220" t="s">
        <v>756</v>
      </c>
      <c r="B377" s="256" t="s">
        <v>757</v>
      </c>
      <c r="C377" s="218">
        <v>1430.422</v>
      </c>
      <c r="D377" s="218">
        <v>1430.422</v>
      </c>
      <c r="E377" s="218">
        <v>0</v>
      </c>
    </row>
    <row r="378" s="10" customFormat="1" ht="21" customHeight="1" spans="1:5">
      <c r="A378" s="220" t="s">
        <v>758</v>
      </c>
      <c r="B378" s="256" t="s">
        <v>759</v>
      </c>
      <c r="C378" s="218">
        <v>612.667</v>
      </c>
      <c r="D378" s="218">
        <v>612.667</v>
      </c>
      <c r="E378" s="218">
        <v>0</v>
      </c>
    </row>
    <row r="379" s="10" customFormat="1" ht="21" customHeight="1" spans="1:5">
      <c r="A379" s="220" t="s">
        <v>760</v>
      </c>
      <c r="B379" s="118" t="s">
        <v>761</v>
      </c>
      <c r="C379" s="218">
        <v>2770.24</v>
      </c>
      <c r="D379" s="218">
        <v>156.24</v>
      </c>
      <c r="E379" s="218">
        <v>2614</v>
      </c>
    </row>
    <row r="380" s="10" customFormat="1" ht="21" customHeight="1" spans="1:5">
      <c r="A380" s="220" t="s">
        <v>762</v>
      </c>
      <c r="B380" s="256" t="s">
        <v>763</v>
      </c>
      <c r="C380" s="218">
        <v>156.24</v>
      </c>
      <c r="D380" s="218">
        <v>156.24</v>
      </c>
      <c r="E380" s="218">
        <v>0</v>
      </c>
    </row>
    <row r="381" s="10" customFormat="1" ht="21" customHeight="1" spans="1:5">
      <c r="A381" s="220" t="s">
        <v>764</v>
      </c>
      <c r="B381" s="256" t="s">
        <v>765</v>
      </c>
      <c r="C381" s="218">
        <v>2614</v>
      </c>
      <c r="D381" s="218">
        <v>0</v>
      </c>
      <c r="E381" s="218">
        <v>2614</v>
      </c>
    </row>
    <row r="382" s="10" customFormat="1" ht="21" customHeight="1" spans="1:5">
      <c r="A382" s="220" t="s">
        <v>766</v>
      </c>
      <c r="B382" s="118" t="s">
        <v>767</v>
      </c>
      <c r="C382" s="218">
        <v>1300.6492</v>
      </c>
      <c r="D382" s="218">
        <v>859.6492</v>
      </c>
      <c r="E382" s="218">
        <v>441</v>
      </c>
    </row>
    <row r="383" s="10" customFormat="1" ht="21" customHeight="1" spans="1:5">
      <c r="A383" s="220" t="s">
        <v>768</v>
      </c>
      <c r="B383" s="118" t="s">
        <v>769</v>
      </c>
      <c r="C383" s="218">
        <v>1300.6492</v>
      </c>
      <c r="D383" s="218">
        <v>859.6492</v>
      </c>
      <c r="E383" s="218">
        <v>441</v>
      </c>
    </row>
    <row r="384" s="10" customFormat="1" ht="21" customHeight="1" spans="1:5">
      <c r="A384" s="220" t="s">
        <v>770</v>
      </c>
      <c r="B384" s="256" t="s">
        <v>92</v>
      </c>
      <c r="C384" s="218">
        <v>655.1956</v>
      </c>
      <c r="D384" s="218">
        <v>655.1956</v>
      </c>
      <c r="E384" s="218">
        <v>0</v>
      </c>
    </row>
    <row r="385" s="10" customFormat="1" ht="21" customHeight="1" spans="1:5">
      <c r="A385" s="220" t="s">
        <v>771</v>
      </c>
      <c r="B385" s="256" t="s">
        <v>126</v>
      </c>
      <c r="C385" s="218">
        <v>204.4536</v>
      </c>
      <c r="D385" s="218">
        <v>204.4536</v>
      </c>
      <c r="E385" s="218">
        <v>0</v>
      </c>
    </row>
    <row r="386" s="10" customFormat="1" ht="21" customHeight="1" spans="1:5">
      <c r="A386" s="220" t="s">
        <v>772</v>
      </c>
      <c r="B386" s="256" t="s">
        <v>773</v>
      </c>
      <c r="C386" s="218">
        <v>441</v>
      </c>
      <c r="D386" s="218">
        <v>0</v>
      </c>
      <c r="E386" s="218">
        <v>441</v>
      </c>
    </row>
    <row r="387" s="10" customFormat="1" ht="21" customHeight="1" spans="1:5">
      <c r="A387" s="220" t="s">
        <v>774</v>
      </c>
      <c r="B387" s="118" t="s">
        <v>775</v>
      </c>
      <c r="C387" s="218">
        <v>30</v>
      </c>
      <c r="D387" s="218">
        <v>30</v>
      </c>
      <c r="E387" s="218">
        <v>0</v>
      </c>
    </row>
    <row r="388" s="10" customFormat="1" ht="21" customHeight="1" spans="1:5">
      <c r="A388" s="220" t="s">
        <v>776</v>
      </c>
      <c r="B388" s="118" t="s">
        <v>777</v>
      </c>
      <c r="C388" s="218">
        <v>30</v>
      </c>
      <c r="D388" s="218">
        <v>30</v>
      </c>
      <c r="E388" s="218">
        <v>0</v>
      </c>
    </row>
    <row r="389" s="10" customFormat="1" ht="21" customHeight="1" spans="1:5">
      <c r="A389" s="220" t="s">
        <v>778</v>
      </c>
      <c r="B389" s="256" t="s">
        <v>94</v>
      </c>
      <c r="C389" s="218">
        <v>30</v>
      </c>
      <c r="D389" s="218">
        <v>30</v>
      </c>
      <c r="E389" s="218">
        <v>0</v>
      </c>
    </row>
    <row r="390" s="10" customFormat="1" ht="21" customHeight="1" spans="1:5">
      <c r="A390" s="220" t="s">
        <v>779</v>
      </c>
      <c r="B390" s="118" t="s">
        <v>780</v>
      </c>
      <c r="C390" s="218">
        <v>8702.415</v>
      </c>
      <c r="D390" s="218">
        <v>5061.415</v>
      </c>
      <c r="E390" s="218">
        <v>3641</v>
      </c>
    </row>
    <row r="391" s="10" customFormat="1" ht="21" customHeight="1" spans="1:5">
      <c r="A391" s="220" t="s">
        <v>781</v>
      </c>
      <c r="B391" s="118" t="s">
        <v>782</v>
      </c>
      <c r="C391" s="218">
        <v>8607.415</v>
      </c>
      <c r="D391" s="218">
        <v>4966.415</v>
      </c>
      <c r="E391" s="218">
        <v>3641</v>
      </c>
    </row>
    <row r="392" s="10" customFormat="1" ht="21" customHeight="1" spans="1:5">
      <c r="A392" s="220" t="s">
        <v>783</v>
      </c>
      <c r="B392" s="256" t="s">
        <v>92</v>
      </c>
      <c r="C392" s="218">
        <v>4174.7204</v>
      </c>
      <c r="D392" s="218">
        <v>4174.7204</v>
      </c>
      <c r="E392" s="218">
        <v>0</v>
      </c>
    </row>
    <row r="393" s="10" customFormat="1" ht="21" customHeight="1" spans="1:5">
      <c r="A393" s="220" t="s">
        <v>784</v>
      </c>
      <c r="B393" s="256" t="s">
        <v>126</v>
      </c>
      <c r="C393" s="218">
        <v>791.6946</v>
      </c>
      <c r="D393" s="218">
        <v>791.6946</v>
      </c>
      <c r="E393" s="218">
        <v>0</v>
      </c>
    </row>
    <row r="394" s="10" customFormat="1" ht="21" customHeight="1" spans="1:5">
      <c r="A394" s="220" t="s">
        <v>785</v>
      </c>
      <c r="B394" s="256" t="s">
        <v>786</v>
      </c>
      <c r="C394" s="218">
        <v>3641</v>
      </c>
      <c r="D394" s="260">
        <v>0</v>
      </c>
      <c r="E394" s="218">
        <v>3641</v>
      </c>
    </row>
    <row r="395" s="10" customFormat="1" ht="21" customHeight="1" spans="1:5">
      <c r="A395" s="220" t="s">
        <v>787</v>
      </c>
      <c r="B395" s="118" t="s">
        <v>788</v>
      </c>
      <c r="C395" s="260">
        <v>95</v>
      </c>
      <c r="D395" s="218">
        <v>95</v>
      </c>
      <c r="E395" s="260">
        <v>0</v>
      </c>
    </row>
    <row r="396" s="10" customFormat="1" ht="21" customHeight="1" spans="1:5">
      <c r="A396" s="220" t="s">
        <v>789</v>
      </c>
      <c r="B396" s="256" t="s">
        <v>790</v>
      </c>
      <c r="C396" s="218">
        <v>40</v>
      </c>
      <c r="D396" s="218">
        <v>40</v>
      </c>
      <c r="E396" s="218">
        <v>0</v>
      </c>
    </row>
    <row r="397" s="10" customFormat="1" ht="21" customHeight="1" spans="1:5">
      <c r="A397" s="220" t="s">
        <v>791</v>
      </c>
      <c r="B397" s="256" t="s">
        <v>792</v>
      </c>
      <c r="C397" s="218">
        <v>55</v>
      </c>
      <c r="D397" s="218">
        <v>55</v>
      </c>
      <c r="E397" s="218">
        <v>0</v>
      </c>
    </row>
    <row r="398" s="10" customFormat="1" ht="21" customHeight="1" spans="1:5">
      <c r="A398" s="220" t="s">
        <v>793</v>
      </c>
      <c r="B398" s="118" t="s">
        <v>794</v>
      </c>
      <c r="C398" s="260">
        <v>11088.0421</v>
      </c>
      <c r="D398" s="260">
        <v>8432.0421</v>
      </c>
      <c r="E398" s="260">
        <v>2656</v>
      </c>
    </row>
    <row r="399" s="10" customFormat="1" ht="21" customHeight="1" spans="1:5">
      <c r="A399" s="220" t="s">
        <v>795</v>
      </c>
      <c r="B399" s="118" t="s">
        <v>796</v>
      </c>
      <c r="C399" s="260">
        <v>2783.5</v>
      </c>
      <c r="D399" s="218">
        <v>127.5</v>
      </c>
      <c r="E399" s="260">
        <v>2656</v>
      </c>
    </row>
    <row r="400" s="10" customFormat="1" ht="21" customHeight="1" spans="1:5">
      <c r="A400" s="220" t="s">
        <v>797</v>
      </c>
      <c r="B400" s="256" t="s">
        <v>798</v>
      </c>
      <c r="C400" s="218">
        <v>437.5</v>
      </c>
      <c r="D400" s="218">
        <v>127.5</v>
      </c>
      <c r="E400" s="218">
        <v>310</v>
      </c>
    </row>
    <row r="401" s="10" customFormat="1" ht="21" customHeight="1" spans="1:5">
      <c r="A401" s="220" t="s">
        <v>799</v>
      </c>
      <c r="B401" s="256" t="s">
        <v>800</v>
      </c>
      <c r="C401" s="218">
        <v>1907</v>
      </c>
      <c r="D401" s="218">
        <v>0</v>
      </c>
      <c r="E401" s="218">
        <v>1907</v>
      </c>
    </row>
    <row r="402" s="10" customFormat="1" ht="21" customHeight="1" spans="1:5">
      <c r="A402" s="220" t="s">
        <v>801</v>
      </c>
      <c r="B402" s="256" t="s">
        <v>802</v>
      </c>
      <c r="C402" s="218">
        <v>439</v>
      </c>
      <c r="D402" s="218">
        <v>0</v>
      </c>
      <c r="E402" s="218">
        <v>439</v>
      </c>
    </row>
    <row r="403" s="10" customFormat="1" ht="21" customHeight="1" spans="1:5">
      <c r="A403" s="220" t="s">
        <v>803</v>
      </c>
      <c r="B403" s="118" t="s">
        <v>804</v>
      </c>
      <c r="C403" s="260">
        <v>8296.5421</v>
      </c>
      <c r="D403" s="218">
        <v>8296.5421</v>
      </c>
      <c r="E403" s="260">
        <v>0</v>
      </c>
    </row>
    <row r="404" s="10" customFormat="1" ht="21" customHeight="1" spans="1:5">
      <c r="A404" s="220" t="s">
        <v>805</v>
      </c>
      <c r="B404" s="256" t="s">
        <v>806</v>
      </c>
      <c r="C404" s="218">
        <v>8296.5421</v>
      </c>
      <c r="D404" s="218">
        <v>8296.5421</v>
      </c>
      <c r="E404" s="218">
        <v>0</v>
      </c>
    </row>
    <row r="405" s="10" customFormat="1" ht="21" customHeight="1" spans="1:5">
      <c r="A405" s="220" t="s">
        <v>807</v>
      </c>
      <c r="B405" s="118" t="s">
        <v>808</v>
      </c>
      <c r="C405" s="218">
        <v>8</v>
      </c>
      <c r="D405" s="218">
        <v>8</v>
      </c>
      <c r="E405" s="218">
        <v>0</v>
      </c>
    </row>
    <row r="406" s="10" customFormat="1" ht="21" customHeight="1" spans="1:5">
      <c r="A406" s="220" t="s">
        <v>809</v>
      </c>
      <c r="B406" s="256" t="s">
        <v>810</v>
      </c>
      <c r="C406" s="218">
        <v>8</v>
      </c>
      <c r="D406" s="218">
        <v>8</v>
      </c>
      <c r="E406" s="218">
        <v>0</v>
      </c>
    </row>
    <row r="407" s="10" customFormat="1" ht="21" customHeight="1" spans="1:5">
      <c r="A407" s="220" t="s">
        <v>811</v>
      </c>
      <c r="B407" s="118" t="s">
        <v>812</v>
      </c>
      <c r="C407" s="218">
        <v>1881.93</v>
      </c>
      <c r="D407" s="218">
        <v>1605.93</v>
      </c>
      <c r="E407" s="218">
        <v>276</v>
      </c>
    </row>
    <row r="408" s="10" customFormat="1" ht="21" customHeight="1" spans="1:5">
      <c r="A408" s="220" t="s">
        <v>813</v>
      </c>
      <c r="B408" s="118" t="s">
        <v>814</v>
      </c>
      <c r="C408" s="218">
        <v>1881.93</v>
      </c>
      <c r="D408" s="218">
        <v>1605.93</v>
      </c>
      <c r="E408" s="218">
        <v>276</v>
      </c>
    </row>
    <row r="409" s="10" customFormat="1" ht="21" customHeight="1" spans="1:5">
      <c r="A409" s="220" t="s">
        <v>815</v>
      </c>
      <c r="B409" s="256" t="s">
        <v>816</v>
      </c>
      <c r="C409" s="218"/>
      <c r="D409" s="218"/>
      <c r="E409" s="218">
        <v>0</v>
      </c>
    </row>
    <row r="410" s="10" customFormat="1" ht="21" customHeight="1" spans="1:5">
      <c r="A410" s="220" t="s">
        <v>817</v>
      </c>
      <c r="B410" s="256" t="s">
        <v>818</v>
      </c>
      <c r="C410" s="218">
        <v>1605.93</v>
      </c>
      <c r="D410" s="218">
        <v>1605.93</v>
      </c>
      <c r="E410" s="218">
        <v>0</v>
      </c>
    </row>
    <row r="411" s="10" customFormat="1" ht="21" customHeight="1" spans="1:5">
      <c r="A411" s="220" t="s">
        <v>819</v>
      </c>
      <c r="B411" s="256" t="s">
        <v>820</v>
      </c>
      <c r="C411" s="218">
        <v>276</v>
      </c>
      <c r="D411" s="218">
        <v>0</v>
      </c>
      <c r="E411" s="218">
        <v>276</v>
      </c>
    </row>
    <row r="412" s="10" customFormat="1" ht="21" customHeight="1" spans="1:5">
      <c r="A412" s="220" t="s">
        <v>821</v>
      </c>
      <c r="B412" s="118" t="s">
        <v>822</v>
      </c>
      <c r="C412" s="218">
        <v>6592.9651</v>
      </c>
      <c r="D412" s="218">
        <v>6592.9651</v>
      </c>
      <c r="E412" s="218">
        <v>0</v>
      </c>
    </row>
    <row r="413" s="10" customFormat="1" ht="21" customHeight="1" spans="1:5">
      <c r="A413" s="220" t="s">
        <v>823</v>
      </c>
      <c r="B413" s="118" t="s">
        <v>824</v>
      </c>
      <c r="C413" s="218">
        <v>5585.8451</v>
      </c>
      <c r="D413" s="218">
        <v>5585.8451</v>
      </c>
      <c r="E413" s="218">
        <v>0</v>
      </c>
    </row>
    <row r="414" s="10" customFormat="1" ht="21" customHeight="1" spans="1:5">
      <c r="A414" s="220" t="s">
        <v>825</v>
      </c>
      <c r="B414" s="256" t="s">
        <v>92</v>
      </c>
      <c r="C414" s="218">
        <v>1072.2994</v>
      </c>
      <c r="D414" s="218">
        <v>1072.2994</v>
      </c>
      <c r="E414" s="218">
        <v>0</v>
      </c>
    </row>
    <row r="415" s="10" customFormat="1" ht="21" customHeight="1" spans="1:5">
      <c r="A415" s="220" t="s">
        <v>826</v>
      </c>
      <c r="B415" s="256" t="s">
        <v>827</v>
      </c>
      <c r="C415" s="218">
        <v>445</v>
      </c>
      <c r="D415" s="218">
        <v>445</v>
      </c>
      <c r="E415" s="218">
        <v>0</v>
      </c>
    </row>
    <row r="416" s="10" customFormat="1" ht="21" customHeight="1" spans="1:5">
      <c r="A416" s="220" t="s">
        <v>828</v>
      </c>
      <c r="B416" s="256" t="s">
        <v>829</v>
      </c>
      <c r="C416" s="218">
        <v>274</v>
      </c>
      <c r="D416" s="218">
        <v>274</v>
      </c>
      <c r="E416" s="218">
        <v>0</v>
      </c>
    </row>
    <row r="417" s="10" customFormat="1" ht="21" customHeight="1" spans="1:5">
      <c r="A417" s="220" t="s">
        <v>830</v>
      </c>
      <c r="B417" s="256" t="s">
        <v>831</v>
      </c>
      <c r="C417" s="218">
        <v>64.54</v>
      </c>
      <c r="D417" s="218">
        <v>64.54</v>
      </c>
      <c r="E417" s="218">
        <v>0</v>
      </c>
    </row>
    <row r="418" s="10" customFormat="1" ht="21" customHeight="1" spans="1:5">
      <c r="A418" s="220" t="s">
        <v>832</v>
      </c>
      <c r="B418" s="256" t="s">
        <v>126</v>
      </c>
      <c r="C418" s="218">
        <v>3730.0057</v>
      </c>
      <c r="D418" s="218">
        <v>3730.0057</v>
      </c>
      <c r="E418" s="218">
        <v>0</v>
      </c>
    </row>
    <row r="419" s="10" customFormat="1" ht="21" customHeight="1" spans="1:5">
      <c r="A419" s="220" t="s">
        <v>833</v>
      </c>
      <c r="B419" s="118" t="s">
        <v>834</v>
      </c>
      <c r="C419" s="218">
        <v>1007.12</v>
      </c>
      <c r="D419" s="218">
        <v>1007.12</v>
      </c>
      <c r="E419" s="218">
        <v>0</v>
      </c>
    </row>
    <row r="420" s="10" customFormat="1" ht="21" customHeight="1" spans="1:5">
      <c r="A420" s="220" t="s">
        <v>835</v>
      </c>
      <c r="B420" s="256" t="s">
        <v>836</v>
      </c>
      <c r="C420" s="218">
        <v>1007.12</v>
      </c>
      <c r="D420" s="218">
        <v>1007.12</v>
      </c>
      <c r="E420" s="218">
        <v>0</v>
      </c>
    </row>
    <row r="421" s="10" customFormat="1" ht="21" customHeight="1" spans="1:5">
      <c r="A421" s="220" t="s">
        <v>837</v>
      </c>
      <c r="B421" s="261" t="s">
        <v>838</v>
      </c>
      <c r="C421" s="218">
        <v>8000</v>
      </c>
      <c r="D421" s="218">
        <v>8000</v>
      </c>
      <c r="E421" s="218"/>
    </row>
    <row r="422" s="10" customFormat="1" ht="21" customHeight="1" spans="1:5">
      <c r="A422" s="220">
        <v>229</v>
      </c>
      <c r="B422" s="118" t="s">
        <v>839</v>
      </c>
      <c r="C422" s="218">
        <v>38429.81</v>
      </c>
      <c r="D422" s="218">
        <v>38429.81</v>
      </c>
      <c r="E422" s="218">
        <v>0</v>
      </c>
    </row>
    <row r="423" s="10" customFormat="1" ht="21" customHeight="1" spans="1:5">
      <c r="A423" s="220" t="s">
        <v>840</v>
      </c>
      <c r="B423" s="118" t="s">
        <v>841</v>
      </c>
      <c r="C423" s="218">
        <v>38429.81</v>
      </c>
      <c r="D423" s="218">
        <v>38429.81</v>
      </c>
      <c r="E423" s="218">
        <v>0</v>
      </c>
    </row>
    <row r="424" s="10" customFormat="1" ht="21" customHeight="1" spans="1:5">
      <c r="A424" s="220" t="s">
        <v>842</v>
      </c>
      <c r="B424" s="121" t="s">
        <v>843</v>
      </c>
      <c r="C424" s="218">
        <v>38429.81</v>
      </c>
      <c r="D424" s="218">
        <v>38429.81</v>
      </c>
      <c r="E424" s="218"/>
    </row>
    <row r="425" s="10" customFormat="1" ht="21" customHeight="1" spans="1:5">
      <c r="A425" s="220" t="s">
        <v>844</v>
      </c>
      <c r="B425" s="118" t="s">
        <v>845</v>
      </c>
      <c r="C425" s="218">
        <v>6460</v>
      </c>
      <c r="D425" s="218">
        <v>6460</v>
      </c>
      <c r="E425" s="218"/>
    </row>
    <row r="426" s="10" customFormat="1" ht="21" customHeight="1" spans="1:5">
      <c r="A426" s="220" t="s">
        <v>846</v>
      </c>
      <c r="B426" s="118" t="s">
        <v>847</v>
      </c>
      <c r="C426" s="218">
        <v>6460</v>
      </c>
      <c r="D426" s="218">
        <v>6460</v>
      </c>
      <c r="E426" s="218"/>
    </row>
    <row r="427" s="10" customFormat="1" ht="21" customHeight="1" spans="1:5">
      <c r="A427" s="220" t="s">
        <v>848</v>
      </c>
      <c r="B427" s="256" t="s">
        <v>849</v>
      </c>
      <c r="C427" s="218">
        <v>5650</v>
      </c>
      <c r="D427" s="218">
        <v>5650</v>
      </c>
      <c r="E427" s="218"/>
    </row>
    <row r="428" s="10" customFormat="1" ht="21" customHeight="1" spans="1:5">
      <c r="A428" s="220" t="s">
        <v>850</v>
      </c>
      <c r="B428" s="256" t="s">
        <v>851</v>
      </c>
      <c r="C428" s="218">
        <v>810</v>
      </c>
      <c r="D428" s="218">
        <v>810</v>
      </c>
      <c r="E428" s="218"/>
    </row>
    <row r="429" s="10" customFormat="1" ht="21" customHeight="1" spans="1:5">
      <c r="A429" s="220" t="s">
        <v>852</v>
      </c>
      <c r="B429" s="118" t="s">
        <v>853</v>
      </c>
      <c r="C429" s="260">
        <v>20892</v>
      </c>
      <c r="D429" s="260">
        <v>20892</v>
      </c>
      <c r="E429" s="260">
        <v>0</v>
      </c>
    </row>
    <row r="430" s="10" customFormat="1" ht="21" customHeight="1" spans="1:5">
      <c r="A430" s="220" t="s">
        <v>854</v>
      </c>
      <c r="B430" s="118" t="s">
        <v>855</v>
      </c>
      <c r="C430" s="218">
        <v>20892</v>
      </c>
      <c r="D430" s="218">
        <v>20892</v>
      </c>
      <c r="E430" s="260">
        <v>0</v>
      </c>
    </row>
    <row r="431" s="10" customFormat="1" ht="21" customHeight="1" spans="1:5">
      <c r="A431" s="220" t="s">
        <v>856</v>
      </c>
      <c r="B431" s="256" t="s">
        <v>857</v>
      </c>
      <c r="C431" s="218">
        <v>20277</v>
      </c>
      <c r="D431" s="218">
        <v>20277</v>
      </c>
      <c r="E431" s="218">
        <v>0</v>
      </c>
    </row>
    <row r="432" s="10" customFormat="1" ht="21" customHeight="1" spans="1:5">
      <c r="A432" s="220" t="s">
        <v>858</v>
      </c>
      <c r="B432" s="256" t="s">
        <v>859</v>
      </c>
      <c r="C432" s="218">
        <v>615</v>
      </c>
      <c r="D432" s="218">
        <v>615</v>
      </c>
      <c r="E432" s="218">
        <v>0</v>
      </c>
    </row>
  </sheetData>
  <autoFilter ref="A4:H432">
    <extLst/>
  </autoFilter>
  <mergeCells count="2">
    <mergeCell ref="A2:E2"/>
    <mergeCell ref="A5:B5"/>
  </mergeCells>
  <printOptions horizontalCentered="1"/>
  <pageMargins left="0.590277777777778" right="0.590277777777778" top="0.786805555555556" bottom="0.747916666666667" header="0.5" footer="0.5"/>
  <pageSetup paperSize="9" firstPageNumber="23" fitToHeight="0" orientation="portrait" useFirstPageNumber="1" horizontalDpi="600"/>
  <headerFooter alignWithMargins="0" scaleWithDoc="0">
    <oddFooter>&amp;C&amp;"times New Roman"&amp;10&amp;P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workbookViewId="0">
      <selection activeCell="C14" sqref="C14"/>
    </sheetView>
  </sheetViews>
  <sheetFormatPr defaultColWidth="9" defaultRowHeight="14.25" outlineLevelCol="3"/>
  <cols>
    <col min="1" max="4" width="17.625" style="10" customWidth="1"/>
    <col min="5" max="16384" width="9" style="10"/>
  </cols>
  <sheetData>
    <row r="1" spans="1:4">
      <c r="A1" s="11" t="s">
        <v>2720</v>
      </c>
      <c r="B1" s="25"/>
      <c r="C1" s="25"/>
      <c r="D1" s="25"/>
    </row>
    <row r="2" ht="55" customHeight="1" spans="1:4">
      <c r="A2" s="13" t="s">
        <v>2721</v>
      </c>
      <c r="B2" s="13"/>
      <c r="C2" s="13"/>
      <c r="D2" s="14"/>
    </row>
    <row r="3" ht="25" customHeight="1" spans="1:4">
      <c r="A3" s="15"/>
      <c r="B3" s="16"/>
      <c r="C3" s="17"/>
      <c r="D3" s="18" t="s">
        <v>2</v>
      </c>
    </row>
    <row r="4" ht="38" customHeight="1" spans="1:4">
      <c r="A4" s="26" t="s">
        <v>2722</v>
      </c>
      <c r="B4" s="26" t="s">
        <v>83</v>
      </c>
      <c r="C4" s="26" t="s">
        <v>2723</v>
      </c>
      <c r="D4" s="27" t="s">
        <v>2724</v>
      </c>
    </row>
    <row r="5" ht="38" customHeight="1" spans="1:4">
      <c r="A5" s="28" t="s">
        <v>2725</v>
      </c>
      <c r="B5" s="29">
        <f t="shared" ref="B5:B10" si="0">SUM(C5:D5)</f>
        <v>127764.07</v>
      </c>
      <c r="C5" s="29">
        <f>SUM(C6:C10)</f>
        <v>48593.07</v>
      </c>
      <c r="D5" s="29">
        <f>SUM(D6:D10)</f>
        <v>79171</v>
      </c>
    </row>
    <row r="6" ht="38" customHeight="1" spans="1:4">
      <c r="A6" s="28" t="s">
        <v>2726</v>
      </c>
      <c r="B6" s="29">
        <f t="shared" si="0"/>
        <v>49207.95</v>
      </c>
      <c r="C6" s="29">
        <v>10775.95</v>
      </c>
      <c r="D6" s="29">
        <v>38432</v>
      </c>
    </row>
    <row r="7" ht="38" customHeight="1" spans="1:4">
      <c r="A7" s="28" t="s">
        <v>2727</v>
      </c>
      <c r="B7" s="29">
        <f t="shared" si="0"/>
        <v>94.6</v>
      </c>
      <c r="C7" s="29">
        <v>55.6</v>
      </c>
      <c r="D7" s="29">
        <v>39</v>
      </c>
    </row>
    <row r="8" ht="38" customHeight="1" spans="1:4">
      <c r="A8" s="30" t="s">
        <v>2728</v>
      </c>
      <c r="B8" s="29">
        <f t="shared" si="0"/>
        <v>74809.22</v>
      </c>
      <c r="C8" s="29">
        <v>34809.22</v>
      </c>
      <c r="D8" s="29">
        <v>40000</v>
      </c>
    </row>
    <row r="9" ht="38" customHeight="1" spans="1:4">
      <c r="A9" s="30" t="s">
        <v>2729</v>
      </c>
      <c r="B9" s="29">
        <f t="shared" si="0"/>
        <v>2950</v>
      </c>
      <c r="C9" s="29">
        <v>2950</v>
      </c>
      <c r="D9" s="29">
        <v>0</v>
      </c>
    </row>
    <row r="10" ht="38" customHeight="1" spans="1:4">
      <c r="A10" s="30" t="s">
        <v>2730</v>
      </c>
      <c r="B10" s="29">
        <f t="shared" si="0"/>
        <v>702.3</v>
      </c>
      <c r="C10" s="29">
        <v>2.3</v>
      </c>
      <c r="D10" s="29">
        <v>700</v>
      </c>
    </row>
  </sheetData>
  <mergeCells count="1">
    <mergeCell ref="A2:D2"/>
  </mergeCells>
  <printOptions horizontalCentered="1"/>
  <pageMargins left="0.590277777777778" right="0.590277777777778" top="1" bottom="1" header="0.5" footer="0.5"/>
  <pageSetup paperSize="9" firstPageNumber="70" fitToHeight="0" orientation="portrait" useFirstPageNumber="1" horizontalDpi="600"/>
  <headerFooter alignWithMargins="0" scaleWithDoc="0">
    <oddFooter>&amp;C&amp;"times New Roman"&amp;10&amp;P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workbookViewId="0">
      <selection activeCell="H9" sqref="H9"/>
    </sheetView>
  </sheetViews>
  <sheetFormatPr defaultColWidth="9" defaultRowHeight="14.25" outlineLevelCol="3"/>
  <cols>
    <col min="1" max="1" width="22.125" style="10" customWidth="1"/>
    <col min="2" max="3" width="13.875" style="10" customWidth="1"/>
    <col min="4" max="4" width="18.625" style="10" customWidth="1"/>
    <col min="5" max="16384" width="9" style="10"/>
  </cols>
  <sheetData>
    <row r="1" ht="24" customHeight="1" spans="1:4">
      <c r="A1" s="11" t="s">
        <v>2731</v>
      </c>
      <c r="B1" s="12"/>
      <c r="C1" s="12"/>
      <c r="D1" s="12"/>
    </row>
    <row r="2" ht="59" customHeight="1" spans="1:4">
      <c r="A2" s="13" t="s">
        <v>2732</v>
      </c>
      <c r="B2" s="13"/>
      <c r="C2" s="13"/>
      <c r="D2" s="14"/>
    </row>
    <row r="3" ht="25" customHeight="1" spans="1:4">
      <c r="A3" s="15"/>
      <c r="B3" s="16"/>
      <c r="C3" s="17"/>
      <c r="D3" s="18" t="s">
        <v>2</v>
      </c>
    </row>
    <row r="4" ht="52" customHeight="1" spans="1:4">
      <c r="A4" s="19" t="s">
        <v>2722</v>
      </c>
      <c r="B4" s="19" t="s">
        <v>83</v>
      </c>
      <c r="C4" s="19" t="s">
        <v>2723</v>
      </c>
      <c r="D4" s="20" t="s">
        <v>2724</v>
      </c>
    </row>
    <row r="5" ht="49" customHeight="1" spans="1:4">
      <c r="A5" s="21" t="s">
        <v>2733</v>
      </c>
      <c r="B5" s="22">
        <f t="shared" ref="B5:B8" si="0">SUM(C5:D5)</f>
        <v>115816.08</v>
      </c>
      <c r="C5" s="22">
        <f>SUM(C6:C8)</f>
        <v>36974.56</v>
      </c>
      <c r="D5" s="22">
        <f>SUM(D6:D8)</f>
        <v>78841.52</v>
      </c>
    </row>
    <row r="6" ht="49" customHeight="1" spans="1:4">
      <c r="A6" s="21" t="s">
        <v>2734</v>
      </c>
      <c r="B6" s="22">
        <f t="shared" si="0"/>
        <v>114202.28</v>
      </c>
      <c r="C6" s="22">
        <v>36960.76</v>
      </c>
      <c r="D6" s="22">
        <v>77241.52</v>
      </c>
    </row>
    <row r="7" ht="49" customHeight="1" spans="1:4">
      <c r="A7" s="23" t="s">
        <v>2735</v>
      </c>
      <c r="B7" s="22">
        <f t="shared" si="0"/>
        <v>813.8</v>
      </c>
      <c r="C7" s="22">
        <v>13.8</v>
      </c>
      <c r="D7" s="22">
        <v>800</v>
      </c>
    </row>
    <row r="8" ht="49" customHeight="1" spans="1:4">
      <c r="A8" s="23" t="s">
        <v>2736</v>
      </c>
      <c r="B8" s="22">
        <f t="shared" si="0"/>
        <v>800</v>
      </c>
      <c r="C8" s="22">
        <v>0</v>
      </c>
      <c r="D8" s="22">
        <v>800</v>
      </c>
    </row>
    <row r="9" ht="35" customHeight="1" spans="1:4">
      <c r="A9" s="24" t="s">
        <v>2737</v>
      </c>
      <c r="B9" s="24"/>
      <c r="C9" s="24"/>
      <c r="D9" s="24"/>
    </row>
  </sheetData>
  <mergeCells count="2">
    <mergeCell ref="A2:D2"/>
    <mergeCell ref="A9:D9"/>
  </mergeCells>
  <printOptions horizontalCentered="1"/>
  <pageMargins left="0.590277777777778" right="0.590277777777778" top="1" bottom="1" header="0.5" footer="0.5"/>
  <pageSetup paperSize="9" firstPageNumber="71" fitToHeight="0" orientation="portrait" useFirstPageNumber="1" horizontalDpi="600"/>
  <headerFooter alignWithMargins="0" scaleWithDoc="0">
    <oddFooter>&amp;C&amp;"times New Roman"&amp;10&amp;P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workbookViewId="0">
      <selection activeCell="H18" sqref="H18"/>
    </sheetView>
  </sheetViews>
  <sheetFormatPr defaultColWidth="9" defaultRowHeight="13.5" outlineLevelRow="6" outlineLevelCol="5"/>
  <cols>
    <col min="1" max="1" width="18.75" customWidth="1"/>
    <col min="2" max="2" width="13.375" style="1" customWidth="1"/>
    <col min="3" max="3" width="18.75" style="1" customWidth="1"/>
    <col min="4" max="4" width="12.375" style="1" customWidth="1"/>
    <col min="5" max="5" width="15.25" style="1" customWidth="1"/>
    <col min="6" max="6" width="13.125" style="1" customWidth="1"/>
  </cols>
  <sheetData>
    <row r="1" ht="29" customHeight="1" spans="1:1">
      <c r="A1" t="s">
        <v>2738</v>
      </c>
    </row>
    <row r="2" ht="20.25" spans="1:6">
      <c r="A2" s="2" t="s">
        <v>2739</v>
      </c>
      <c r="B2" s="2"/>
      <c r="C2" s="2"/>
      <c r="D2" s="2"/>
      <c r="E2" s="2"/>
      <c r="F2" s="2"/>
    </row>
    <row r="4" spans="6:6">
      <c r="F4" s="3" t="s">
        <v>2740</v>
      </c>
    </row>
    <row r="5" ht="40" customHeight="1" spans="1:6">
      <c r="A5" s="4" t="s">
        <v>2741</v>
      </c>
      <c r="B5" s="4" t="s">
        <v>2742</v>
      </c>
      <c r="C5" s="4" t="s">
        <v>2743</v>
      </c>
      <c r="D5" s="5" t="s">
        <v>2744</v>
      </c>
      <c r="E5" s="6"/>
      <c r="F5" s="7"/>
    </row>
    <row r="6" ht="40" customHeight="1" spans="1:6">
      <c r="A6" s="4"/>
      <c r="B6" s="4"/>
      <c r="C6" s="4"/>
      <c r="D6" s="4" t="s">
        <v>2576</v>
      </c>
      <c r="E6" s="4" t="s">
        <v>2745</v>
      </c>
      <c r="F6" s="8" t="s">
        <v>2746</v>
      </c>
    </row>
    <row r="7" ht="40" customHeight="1" spans="1:6">
      <c r="A7" s="9">
        <f>B7+C7+E7+F7</f>
        <v>2105</v>
      </c>
      <c r="B7" s="9">
        <v>450</v>
      </c>
      <c r="C7" s="9"/>
      <c r="D7" s="9">
        <f>E7+F7</f>
        <v>1655</v>
      </c>
      <c r="E7" s="9">
        <v>90</v>
      </c>
      <c r="F7" s="9">
        <v>1565</v>
      </c>
    </row>
  </sheetData>
  <mergeCells count="5">
    <mergeCell ref="A2:F2"/>
    <mergeCell ref="D5:F5"/>
    <mergeCell ref="A5:A6"/>
    <mergeCell ref="B5:B6"/>
    <mergeCell ref="C5:C6"/>
  </mergeCells>
  <pageMargins left="0.751388888888889" right="0.751388888888889" top="1" bottom="1" header="0.5" footer="0.5"/>
  <pageSetup paperSize="9" scale="96" firstPageNumber="72" fitToHeight="0" orientation="portrait" useFirstPageNumber="1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workbookViewId="0">
      <pane ySplit="4" topLeftCell="A5" activePane="bottomLeft" state="frozen"/>
      <selection/>
      <selection pane="bottomLeft" activeCell="A34" sqref="A34"/>
    </sheetView>
  </sheetViews>
  <sheetFormatPr defaultColWidth="9" defaultRowHeight="14.25"/>
  <cols>
    <col min="1" max="1" width="42.375" style="10" customWidth="1"/>
    <col min="2" max="2" width="10.75" style="10" hidden="1" customWidth="1"/>
    <col min="3" max="3" width="9.83333333333333" style="47" customWidth="1"/>
    <col min="4" max="4" width="12.375" style="47" hidden="1" customWidth="1"/>
    <col min="5" max="5" width="11.625" style="47" hidden="1" customWidth="1"/>
    <col min="6" max="6" width="10.75" style="47" hidden="1" customWidth="1"/>
    <col min="7" max="7" width="10.375" style="47" hidden="1" customWidth="1"/>
    <col min="8" max="8" width="26.875" style="47" customWidth="1"/>
    <col min="9" max="9" width="9.83333333333333" style="47" customWidth="1"/>
    <col min="10" max="10" width="10.75" style="47" hidden="1" customWidth="1"/>
    <col min="11" max="11" width="9" style="10"/>
    <col min="12" max="12" width="66.75" style="10" customWidth="1"/>
    <col min="13" max="16384" width="9" style="10"/>
  </cols>
  <sheetData>
    <row r="1" ht="27" customHeight="1" spans="1:10">
      <c r="A1" s="196" t="s">
        <v>860</v>
      </c>
      <c r="B1" s="196"/>
      <c r="C1" s="165"/>
      <c r="D1" s="165"/>
      <c r="E1" s="165"/>
      <c r="F1" s="165"/>
      <c r="G1" s="165"/>
      <c r="H1" s="197"/>
      <c r="I1" s="197"/>
      <c r="J1" s="197"/>
    </row>
    <row r="2" ht="32" customHeight="1" spans="1:10">
      <c r="A2" s="198" t="s">
        <v>861</v>
      </c>
      <c r="B2" s="198"/>
      <c r="C2" s="198"/>
      <c r="D2" s="198"/>
      <c r="E2" s="198"/>
      <c r="F2" s="198"/>
      <c r="G2" s="198"/>
      <c r="H2" s="198"/>
      <c r="I2" s="198"/>
      <c r="J2" s="198"/>
    </row>
    <row r="3" ht="18" customHeight="1" spans="3:10">
      <c r="C3" s="225"/>
      <c r="D3" s="225"/>
      <c r="E3" s="225"/>
      <c r="F3" s="225"/>
      <c r="G3" s="225"/>
      <c r="I3" s="166" t="s">
        <v>2</v>
      </c>
      <c r="J3" s="240" t="s">
        <v>2</v>
      </c>
    </row>
    <row r="4" ht="27.75" customHeight="1" spans="1:10">
      <c r="A4" s="167" t="s">
        <v>862</v>
      </c>
      <c r="B4" s="167" t="s">
        <v>863</v>
      </c>
      <c r="C4" s="168" t="s">
        <v>864</v>
      </c>
      <c r="D4" s="168" t="s">
        <v>865</v>
      </c>
      <c r="E4" s="168" t="s">
        <v>866</v>
      </c>
      <c r="F4" s="168" t="s">
        <v>867</v>
      </c>
      <c r="G4" s="168" t="s">
        <v>868</v>
      </c>
      <c r="H4" s="167" t="s">
        <v>869</v>
      </c>
      <c r="I4" s="168" t="s">
        <v>864</v>
      </c>
      <c r="J4" s="168" t="s">
        <v>870</v>
      </c>
    </row>
    <row r="5" ht="26" customHeight="1" spans="1:10">
      <c r="A5" s="169" t="s">
        <v>871</v>
      </c>
      <c r="B5" s="170">
        <v>186613</v>
      </c>
      <c r="C5" s="170">
        <v>204350</v>
      </c>
      <c r="D5" s="170">
        <v>204350</v>
      </c>
      <c r="E5" s="172"/>
      <c r="F5" s="170">
        <v>204350</v>
      </c>
      <c r="G5" s="170"/>
      <c r="H5" s="226" t="s">
        <v>872</v>
      </c>
      <c r="I5" s="170">
        <f>I6+I7+I9+I8</f>
        <v>710616</v>
      </c>
      <c r="J5" s="170">
        <f>J6+J7+J8</f>
        <v>0</v>
      </c>
    </row>
    <row r="6" ht="26" customHeight="1" spans="1:10">
      <c r="A6" s="169" t="s">
        <v>873</v>
      </c>
      <c r="B6" s="170">
        <f>B7+B14+B39</f>
        <v>442030</v>
      </c>
      <c r="C6" s="170">
        <f>C7+C14+C39</f>
        <v>469361</v>
      </c>
      <c r="D6" s="170">
        <f>D7+D14+D39</f>
        <v>416957</v>
      </c>
      <c r="E6" s="172">
        <f t="shared" ref="E6:E13" si="0">C6-D6</f>
        <v>52404</v>
      </c>
      <c r="F6" s="170">
        <f>F7+F14+F39</f>
        <v>219821</v>
      </c>
      <c r="G6" s="170">
        <f>G7+G14+G39</f>
        <v>249540</v>
      </c>
      <c r="H6" s="173" t="s">
        <v>874</v>
      </c>
      <c r="I6" s="172">
        <v>461076</v>
      </c>
      <c r="J6" s="172"/>
    </row>
    <row r="7" ht="26" customHeight="1" spans="1:10">
      <c r="A7" s="171" t="s">
        <v>875</v>
      </c>
      <c r="B7" s="170">
        <f>B8+B9+B10+B11+B12+B13</f>
        <v>12929</v>
      </c>
      <c r="C7" s="170">
        <f>C8+C9+C10+C11+C12+C13</f>
        <v>12929</v>
      </c>
      <c r="D7" s="170">
        <f>D8+D9+D10+D11+D12+D13</f>
        <v>10633</v>
      </c>
      <c r="E7" s="172">
        <f t="shared" si="0"/>
        <v>2296</v>
      </c>
      <c r="F7" s="170">
        <f>F8+F9+F10+F11+F12+F13</f>
        <v>12929</v>
      </c>
      <c r="G7" s="170"/>
      <c r="H7" s="173" t="s">
        <v>876</v>
      </c>
      <c r="I7" s="172">
        <f>G14+G39</f>
        <v>249540</v>
      </c>
      <c r="J7" s="175"/>
    </row>
    <row r="8" ht="26" customHeight="1" spans="1:10">
      <c r="A8" s="171" t="s">
        <v>877</v>
      </c>
      <c r="B8" s="172">
        <v>4055</v>
      </c>
      <c r="C8" s="172">
        <v>4055</v>
      </c>
      <c r="D8" s="172">
        <v>4055</v>
      </c>
      <c r="E8" s="172">
        <f t="shared" si="0"/>
        <v>0</v>
      </c>
      <c r="F8" s="172">
        <v>4055</v>
      </c>
      <c r="G8" s="172"/>
      <c r="H8" s="173" t="s">
        <v>878</v>
      </c>
      <c r="I8" s="172"/>
      <c r="J8" s="175"/>
    </row>
    <row r="9" ht="26" customHeight="1" spans="1:10">
      <c r="A9" s="171" t="s">
        <v>879</v>
      </c>
      <c r="B9" s="172">
        <v>42</v>
      </c>
      <c r="C9" s="172">
        <v>42</v>
      </c>
      <c r="D9" s="172">
        <v>42</v>
      </c>
      <c r="E9" s="172">
        <f t="shared" si="0"/>
        <v>0</v>
      </c>
      <c r="F9" s="172">
        <v>42</v>
      </c>
      <c r="G9" s="172"/>
      <c r="H9" s="173" t="s">
        <v>880</v>
      </c>
      <c r="I9" s="172"/>
      <c r="J9" s="175"/>
    </row>
    <row r="10" ht="26" customHeight="1" spans="1:10">
      <c r="A10" s="171" t="s">
        <v>881</v>
      </c>
      <c r="B10" s="172">
        <v>631</v>
      </c>
      <c r="C10" s="172">
        <v>631</v>
      </c>
      <c r="D10" s="172">
        <v>631</v>
      </c>
      <c r="E10" s="172">
        <f t="shared" si="0"/>
        <v>0</v>
      </c>
      <c r="F10" s="172">
        <v>631</v>
      </c>
      <c r="G10" s="172"/>
      <c r="H10" s="227" t="s">
        <v>882</v>
      </c>
      <c r="I10" s="170">
        <f>I11</f>
        <v>10000</v>
      </c>
      <c r="J10" s="170"/>
    </row>
    <row r="11" ht="26" customHeight="1" spans="1:10">
      <c r="A11" s="171" t="s">
        <v>883</v>
      </c>
      <c r="B11" s="172">
        <v>2645</v>
      </c>
      <c r="C11" s="172">
        <v>2645</v>
      </c>
      <c r="D11" s="172">
        <v>2645</v>
      </c>
      <c r="E11" s="172">
        <f t="shared" si="0"/>
        <v>0</v>
      </c>
      <c r="F11" s="172">
        <v>2645</v>
      </c>
      <c r="G11" s="172"/>
      <c r="H11" s="228" t="s">
        <v>884</v>
      </c>
      <c r="I11" s="172">
        <v>10000</v>
      </c>
      <c r="J11" s="172"/>
    </row>
    <row r="12" ht="26" customHeight="1" spans="1:10">
      <c r="A12" s="171" t="s">
        <v>885</v>
      </c>
      <c r="B12" s="172">
        <v>2296</v>
      </c>
      <c r="C12" s="172">
        <v>2296</v>
      </c>
      <c r="D12" s="172"/>
      <c r="E12" s="172">
        <f t="shared" si="0"/>
        <v>2296</v>
      </c>
      <c r="F12" s="172">
        <v>2296</v>
      </c>
      <c r="G12" s="172"/>
      <c r="H12" s="227" t="s">
        <v>886</v>
      </c>
      <c r="I12" s="170"/>
      <c r="J12" s="172"/>
    </row>
    <row r="13" ht="26" customHeight="1" spans="1:10">
      <c r="A13" s="171" t="s">
        <v>887</v>
      </c>
      <c r="B13" s="172">
        <v>3260</v>
      </c>
      <c r="C13" s="172">
        <v>3260</v>
      </c>
      <c r="D13" s="172">
        <v>3260</v>
      </c>
      <c r="E13" s="172">
        <f t="shared" si="0"/>
        <v>0</v>
      </c>
      <c r="F13" s="172">
        <v>3260</v>
      </c>
      <c r="G13" s="172"/>
      <c r="H13" s="228" t="s">
        <v>888</v>
      </c>
      <c r="I13" s="172"/>
      <c r="J13" s="170"/>
    </row>
    <row r="14" ht="26" customHeight="1" spans="1:10">
      <c r="A14" s="173" t="s">
        <v>889</v>
      </c>
      <c r="B14" s="170">
        <f>B15+B16+B17+B18+B19+B20+B21+B22+B23+B24+B25+B34+B26+B27+B28+B29+B30+B31+B32+B33+B38+B35+B36+B37</f>
        <v>410821</v>
      </c>
      <c r="C14" s="170">
        <f>C15+C16+C17+C18+C19+C20+C21+C22+C23+C24+C25+C34+C26+C27+C28+C29+C30+C31+C32+C33+C38+C35+C36+C37</f>
        <v>440012</v>
      </c>
      <c r="D14" s="170">
        <f>D15+D16+D17+D18+D19+D20+D21+D22+D23+D24+D25+D34+D26+D27+D28+D29+D30+D31+D32+D33+D38+D35+D36+D37</f>
        <v>400087</v>
      </c>
      <c r="E14" s="170">
        <f>E15+E16+E17+E18+E19+E20+E21+E22+E23+E24+E25+E34+E26+E27+E28+E29+E30+E31+E32+E33+E38+E35+E36+E37</f>
        <v>39925</v>
      </c>
      <c r="F14" s="170">
        <f>F15+F16+F17+F18+F19+F20+F21+F22+F23+F24+F25+F34+F26+F27+F28+F29+F30+F31+F32+F33+F38+F35+F36+F37</f>
        <v>197119</v>
      </c>
      <c r="G14" s="170">
        <f>G15+G16+G17+G18+G19+G20+G21+G22+G23+G24+G25+G34+G26+G27+G28+G29+G30+G31+G32+G33+G38+G35</f>
        <v>242893</v>
      </c>
      <c r="H14" s="229" t="s">
        <v>890</v>
      </c>
      <c r="I14" s="241"/>
      <c r="J14" s="172"/>
    </row>
    <row r="15" ht="26" customHeight="1" spans="1:10">
      <c r="A15" s="173" t="s">
        <v>891</v>
      </c>
      <c r="B15" s="172">
        <f>87392+6000</f>
        <v>93392</v>
      </c>
      <c r="C15" s="172">
        <v>119633</v>
      </c>
      <c r="D15" s="172">
        <v>119633</v>
      </c>
      <c r="E15" s="172">
        <f t="shared" ref="E15:E47" si="1">C15-D15</f>
        <v>0</v>
      </c>
      <c r="F15" s="172">
        <f t="shared" ref="F15:F39" si="2">C15-G15</f>
        <v>109325</v>
      </c>
      <c r="G15" s="172">
        <v>10308</v>
      </c>
      <c r="H15" s="229" t="s">
        <v>892</v>
      </c>
      <c r="I15" s="242"/>
      <c r="J15" s="242"/>
    </row>
    <row r="16" ht="26" customHeight="1" spans="1:10">
      <c r="A16" s="173" t="s">
        <v>893</v>
      </c>
      <c r="B16" s="172">
        <f>27715+10000+3000+400</f>
        <v>41115</v>
      </c>
      <c r="C16" s="172">
        <f>25764+740</f>
        <v>26504</v>
      </c>
      <c r="D16" s="172">
        <v>26504</v>
      </c>
      <c r="E16" s="172">
        <f t="shared" si="1"/>
        <v>0</v>
      </c>
      <c r="F16" s="172">
        <f t="shared" si="2"/>
        <v>26504</v>
      </c>
      <c r="G16" s="172"/>
      <c r="H16" s="170"/>
      <c r="I16" s="170"/>
      <c r="J16" s="170"/>
    </row>
    <row r="17" ht="26" customHeight="1" spans="1:10">
      <c r="A17" s="173" t="s">
        <v>894</v>
      </c>
      <c r="B17" s="172">
        <v>4190</v>
      </c>
      <c r="C17" s="172">
        <v>4191</v>
      </c>
      <c r="D17" s="172">
        <v>4189</v>
      </c>
      <c r="E17" s="172">
        <f t="shared" si="1"/>
        <v>2</v>
      </c>
      <c r="F17" s="172">
        <f t="shared" si="2"/>
        <v>4172</v>
      </c>
      <c r="G17" s="172">
        <v>19</v>
      </c>
      <c r="H17" s="170"/>
      <c r="I17" s="170"/>
      <c r="J17" s="170"/>
    </row>
    <row r="18" ht="26" customHeight="1" spans="1:10">
      <c r="A18" s="173" t="s">
        <v>895</v>
      </c>
      <c r="B18" s="172">
        <v>15336</v>
      </c>
      <c r="C18" s="172">
        <v>15321</v>
      </c>
      <c r="D18" s="172">
        <v>15321</v>
      </c>
      <c r="E18" s="172">
        <f t="shared" si="1"/>
        <v>0</v>
      </c>
      <c r="F18" s="172">
        <f t="shared" si="2"/>
        <v>15321</v>
      </c>
      <c r="G18" s="172"/>
      <c r="H18" s="170"/>
      <c r="I18" s="170"/>
      <c r="J18" s="170"/>
    </row>
    <row r="19" ht="26" customHeight="1" spans="1:10">
      <c r="A19" s="173" t="s">
        <v>896</v>
      </c>
      <c r="B19" s="172">
        <v>2655</v>
      </c>
      <c r="C19" s="172">
        <v>2655</v>
      </c>
      <c r="D19" s="172">
        <v>2655</v>
      </c>
      <c r="E19" s="172">
        <f t="shared" si="1"/>
        <v>0</v>
      </c>
      <c r="F19" s="172">
        <f t="shared" si="2"/>
        <v>2655</v>
      </c>
      <c r="G19" s="172"/>
      <c r="H19" s="170"/>
      <c r="I19" s="170"/>
      <c r="J19" s="170"/>
    </row>
    <row r="20" ht="26" customHeight="1" spans="1:10">
      <c r="A20" s="173" t="s">
        <v>897</v>
      </c>
      <c r="B20" s="172">
        <v>6457</v>
      </c>
      <c r="C20" s="172">
        <v>5000</v>
      </c>
      <c r="D20" s="172"/>
      <c r="E20" s="172">
        <f t="shared" si="1"/>
        <v>5000</v>
      </c>
      <c r="F20" s="172">
        <f t="shared" si="2"/>
        <v>5000</v>
      </c>
      <c r="G20" s="172"/>
      <c r="H20" s="170"/>
      <c r="I20" s="170"/>
      <c r="J20" s="170"/>
    </row>
    <row r="21" ht="26" customHeight="1" spans="1:10">
      <c r="A21" s="173" t="s">
        <v>898</v>
      </c>
      <c r="B21" s="172">
        <v>23113</v>
      </c>
      <c r="C21" s="172">
        <v>23008</v>
      </c>
      <c r="D21" s="172">
        <v>23008</v>
      </c>
      <c r="E21" s="172">
        <f t="shared" si="1"/>
        <v>0</v>
      </c>
      <c r="F21" s="172">
        <f t="shared" si="2"/>
        <v>23008</v>
      </c>
      <c r="G21" s="172"/>
      <c r="H21" s="170"/>
      <c r="I21" s="170"/>
      <c r="J21" s="170"/>
    </row>
    <row r="22" ht="26" customHeight="1" spans="1:10">
      <c r="A22" s="173" t="s">
        <v>899</v>
      </c>
      <c r="B22" s="172">
        <v>3774</v>
      </c>
      <c r="C22" s="172">
        <v>4241</v>
      </c>
      <c r="D22" s="172">
        <v>4241</v>
      </c>
      <c r="E22" s="172">
        <f t="shared" si="1"/>
        <v>0</v>
      </c>
      <c r="F22" s="172">
        <f t="shared" si="2"/>
        <v>4241</v>
      </c>
      <c r="G22" s="172"/>
      <c r="H22" s="170"/>
      <c r="I22" s="170"/>
      <c r="J22" s="170"/>
    </row>
    <row r="23" ht="26" customHeight="1" spans="1:10">
      <c r="A23" s="173" t="s">
        <v>900</v>
      </c>
      <c r="B23" s="172">
        <v>6000</v>
      </c>
      <c r="C23" s="172">
        <v>3393</v>
      </c>
      <c r="D23" s="172">
        <v>3393</v>
      </c>
      <c r="E23" s="172">
        <f t="shared" si="1"/>
        <v>0</v>
      </c>
      <c r="F23" s="172">
        <f t="shared" si="2"/>
        <v>0</v>
      </c>
      <c r="G23" s="172">
        <v>3393</v>
      </c>
      <c r="H23" s="170"/>
      <c r="I23" s="170"/>
      <c r="J23" s="170"/>
    </row>
    <row r="24" ht="26" customHeight="1" spans="1:10">
      <c r="A24" s="173" t="s">
        <v>901</v>
      </c>
      <c r="B24" s="172">
        <v>2341</v>
      </c>
      <c r="C24" s="172">
        <f>2565+15</f>
        <v>2580</v>
      </c>
      <c r="D24" s="172">
        <v>1722</v>
      </c>
      <c r="E24" s="172">
        <f t="shared" si="1"/>
        <v>858</v>
      </c>
      <c r="F24" s="172">
        <f t="shared" si="2"/>
        <v>15</v>
      </c>
      <c r="G24" s="172">
        <v>2565</v>
      </c>
      <c r="H24" s="170"/>
      <c r="I24" s="170"/>
      <c r="J24" s="170"/>
    </row>
    <row r="25" ht="26" customHeight="1" spans="1:10">
      <c r="A25" s="173" t="s">
        <v>902</v>
      </c>
      <c r="B25" s="172">
        <f>35247+1805+500+2</f>
        <v>37554</v>
      </c>
      <c r="C25" s="172">
        <v>40133</v>
      </c>
      <c r="D25" s="172">
        <v>34293</v>
      </c>
      <c r="E25" s="172">
        <f t="shared" si="1"/>
        <v>5840</v>
      </c>
      <c r="F25" s="172">
        <f t="shared" si="2"/>
        <v>4562</v>
      </c>
      <c r="G25" s="172">
        <v>35571</v>
      </c>
      <c r="H25" s="170"/>
      <c r="I25" s="170"/>
      <c r="J25" s="170"/>
    </row>
    <row r="26" ht="26" customHeight="1" spans="1:10">
      <c r="A26" s="174" t="s">
        <v>903</v>
      </c>
      <c r="B26" s="172">
        <v>714</v>
      </c>
      <c r="C26" s="172">
        <v>947</v>
      </c>
      <c r="D26" s="172">
        <v>855</v>
      </c>
      <c r="E26" s="172">
        <f t="shared" si="1"/>
        <v>92</v>
      </c>
      <c r="F26" s="172">
        <f t="shared" si="2"/>
        <v>68</v>
      </c>
      <c r="G26" s="172">
        <v>879</v>
      </c>
      <c r="H26" s="170"/>
      <c r="I26" s="170"/>
      <c r="J26" s="170"/>
    </row>
    <row r="27" ht="26" customHeight="1" spans="1:10">
      <c r="A27" s="174" t="s">
        <v>904</v>
      </c>
      <c r="B27" s="172">
        <f>52618+6278+30+150</f>
        <v>59076</v>
      </c>
      <c r="C27" s="172">
        <v>69374</v>
      </c>
      <c r="D27" s="172">
        <v>51507</v>
      </c>
      <c r="E27" s="172">
        <f t="shared" si="1"/>
        <v>17867</v>
      </c>
      <c r="F27" s="172">
        <f t="shared" si="2"/>
        <v>4</v>
      </c>
      <c r="G27" s="172">
        <v>69370</v>
      </c>
      <c r="H27" s="170"/>
      <c r="I27" s="170"/>
      <c r="J27" s="170"/>
    </row>
    <row r="28" ht="26" customHeight="1" spans="1:10">
      <c r="A28" s="173" t="s">
        <v>905</v>
      </c>
      <c r="B28" s="172">
        <f>67728+8381</f>
        <v>76109</v>
      </c>
      <c r="C28" s="172">
        <v>75822</v>
      </c>
      <c r="D28" s="172">
        <v>68517</v>
      </c>
      <c r="E28" s="172">
        <f t="shared" si="1"/>
        <v>7305</v>
      </c>
      <c r="F28" s="172">
        <f t="shared" si="2"/>
        <v>143</v>
      </c>
      <c r="G28" s="172">
        <v>75679</v>
      </c>
      <c r="H28" s="170"/>
      <c r="I28" s="170"/>
      <c r="J28" s="170"/>
    </row>
    <row r="29" ht="26" customHeight="1" spans="1:10">
      <c r="A29" s="173" t="s">
        <v>906</v>
      </c>
      <c r="B29" s="175"/>
      <c r="C29" s="175">
        <v>87</v>
      </c>
      <c r="D29" s="175">
        <v>87</v>
      </c>
      <c r="E29" s="172">
        <f t="shared" si="1"/>
        <v>0</v>
      </c>
      <c r="F29" s="172">
        <f t="shared" si="2"/>
        <v>0</v>
      </c>
      <c r="G29" s="172">
        <v>87</v>
      </c>
      <c r="H29" s="170"/>
      <c r="I29" s="170"/>
      <c r="J29" s="170"/>
    </row>
    <row r="30" ht="26" customHeight="1" spans="1:10">
      <c r="A30" s="173" t="s">
        <v>907</v>
      </c>
      <c r="B30" s="175">
        <f>24722+5832</f>
        <v>30554</v>
      </c>
      <c r="C30" s="172">
        <v>38274</v>
      </c>
      <c r="D30" s="172">
        <v>37029</v>
      </c>
      <c r="E30" s="172">
        <f t="shared" si="1"/>
        <v>1245</v>
      </c>
      <c r="F30" s="172">
        <f t="shared" si="2"/>
        <v>1174</v>
      </c>
      <c r="G30" s="172">
        <v>37100</v>
      </c>
      <c r="H30" s="170"/>
      <c r="I30" s="170"/>
      <c r="J30" s="170"/>
    </row>
    <row r="31" ht="26" customHeight="1" spans="1:10">
      <c r="A31" s="173" t="s">
        <v>908</v>
      </c>
      <c r="B31" s="175">
        <v>1551</v>
      </c>
      <c r="C31" s="172">
        <v>4905</v>
      </c>
      <c r="D31" s="172">
        <v>3212</v>
      </c>
      <c r="E31" s="172">
        <f t="shared" si="1"/>
        <v>1693</v>
      </c>
      <c r="F31" s="172">
        <f t="shared" si="2"/>
        <v>0</v>
      </c>
      <c r="G31" s="172">
        <v>4905</v>
      </c>
      <c r="H31" s="170"/>
      <c r="I31" s="170"/>
      <c r="J31" s="170"/>
    </row>
    <row r="32" ht="26" customHeight="1" spans="1:10">
      <c r="A32" s="173" t="s">
        <v>909</v>
      </c>
      <c r="B32" s="175">
        <v>4582</v>
      </c>
      <c r="C32" s="172">
        <v>2656</v>
      </c>
      <c r="D32" s="172">
        <v>2656</v>
      </c>
      <c r="E32" s="172">
        <f t="shared" si="1"/>
        <v>0</v>
      </c>
      <c r="F32" s="172">
        <f t="shared" si="2"/>
        <v>0</v>
      </c>
      <c r="G32" s="172">
        <v>2656</v>
      </c>
      <c r="H32" s="170"/>
      <c r="I32" s="170"/>
      <c r="J32" s="170"/>
    </row>
    <row r="33" ht="26" customHeight="1" spans="1:10">
      <c r="A33" s="173" t="s">
        <v>910</v>
      </c>
      <c r="B33" s="175"/>
      <c r="C33" s="172">
        <v>276</v>
      </c>
      <c r="D33" s="172">
        <v>276</v>
      </c>
      <c r="E33" s="172">
        <f t="shared" si="1"/>
        <v>0</v>
      </c>
      <c r="F33" s="172">
        <f t="shared" si="2"/>
        <v>0</v>
      </c>
      <c r="G33" s="172">
        <v>276</v>
      </c>
      <c r="H33" s="170"/>
      <c r="I33" s="170"/>
      <c r="J33" s="170"/>
    </row>
    <row r="34" ht="26" customHeight="1" spans="1:10">
      <c r="A34" s="173" t="s">
        <v>911</v>
      </c>
      <c r="B34" s="175"/>
      <c r="C34" s="175"/>
      <c r="D34" s="175"/>
      <c r="E34" s="172">
        <f t="shared" si="1"/>
        <v>0</v>
      </c>
      <c r="F34" s="172">
        <f t="shared" si="2"/>
        <v>0</v>
      </c>
      <c r="G34" s="172"/>
      <c r="H34" s="170"/>
      <c r="I34" s="170"/>
      <c r="J34" s="170"/>
    </row>
    <row r="35" ht="26" customHeight="1" spans="1:10">
      <c r="A35" s="173" t="s">
        <v>912</v>
      </c>
      <c r="B35" s="175">
        <v>50</v>
      </c>
      <c r="C35" s="175"/>
      <c r="D35" s="175"/>
      <c r="E35" s="172">
        <f t="shared" si="1"/>
        <v>0</v>
      </c>
      <c r="F35" s="172">
        <f t="shared" si="2"/>
        <v>0</v>
      </c>
      <c r="G35" s="172"/>
      <c r="H35" s="170"/>
      <c r="I35" s="170"/>
      <c r="J35" s="170"/>
    </row>
    <row r="36" s="10" customFormat="1" ht="26" customHeight="1" spans="1:10">
      <c r="A36" s="173" t="s">
        <v>913</v>
      </c>
      <c r="B36" s="176">
        <v>552</v>
      </c>
      <c r="C36" s="176"/>
      <c r="D36" s="175"/>
      <c r="E36" s="172">
        <f t="shared" si="1"/>
        <v>0</v>
      </c>
      <c r="F36" s="172">
        <f t="shared" si="2"/>
        <v>0</v>
      </c>
      <c r="G36" s="172"/>
      <c r="H36" s="170"/>
      <c r="I36" s="170"/>
      <c r="J36" s="170"/>
    </row>
    <row r="37" s="10" customFormat="1" ht="26" customHeight="1" spans="1:10">
      <c r="A37" s="173" t="s">
        <v>914</v>
      </c>
      <c r="B37" s="176">
        <v>666</v>
      </c>
      <c r="C37" s="176"/>
      <c r="D37" s="175"/>
      <c r="E37" s="172">
        <f t="shared" si="1"/>
        <v>0</v>
      </c>
      <c r="F37" s="172">
        <f t="shared" si="2"/>
        <v>0</v>
      </c>
      <c r="G37" s="172"/>
      <c r="H37" s="170"/>
      <c r="I37" s="170"/>
      <c r="J37" s="170"/>
    </row>
    <row r="38" s="10" customFormat="1" ht="26" customHeight="1" spans="1:10">
      <c r="A38" s="173" t="s">
        <v>915</v>
      </c>
      <c r="B38" s="175">
        <f>1009+31</f>
        <v>1040</v>
      </c>
      <c r="C38" s="175">
        <f>927+85</f>
        <v>1012</v>
      </c>
      <c r="D38" s="175">
        <v>989</v>
      </c>
      <c r="E38" s="172">
        <f t="shared" si="1"/>
        <v>23</v>
      </c>
      <c r="F38" s="172">
        <f t="shared" si="2"/>
        <v>927</v>
      </c>
      <c r="G38" s="172">
        <v>85</v>
      </c>
      <c r="H38" s="170"/>
      <c r="I38" s="170"/>
      <c r="J38" s="170"/>
    </row>
    <row r="39" ht="26" customHeight="1" spans="1:10">
      <c r="A39" s="173" t="s">
        <v>916</v>
      </c>
      <c r="B39" s="230">
        <f>7719+10561</f>
        <v>18280</v>
      </c>
      <c r="C39" s="230">
        <f>15700+720</f>
        <v>16420</v>
      </c>
      <c r="D39" s="170">
        <v>6237</v>
      </c>
      <c r="E39" s="170">
        <f t="shared" si="1"/>
        <v>10183</v>
      </c>
      <c r="F39" s="231">
        <f t="shared" si="2"/>
        <v>9773</v>
      </c>
      <c r="G39" s="170">
        <v>6647</v>
      </c>
      <c r="H39" s="170"/>
      <c r="I39" s="170"/>
      <c r="J39" s="170"/>
    </row>
    <row r="40" ht="26" customHeight="1" spans="1:10">
      <c r="A40" s="169" t="s">
        <v>917</v>
      </c>
      <c r="B40" s="232"/>
      <c r="C40" s="232"/>
      <c r="D40" s="233"/>
      <c r="E40" s="172">
        <f t="shared" si="1"/>
        <v>0</v>
      </c>
      <c r="F40" s="167"/>
      <c r="G40" s="167"/>
      <c r="H40" s="170"/>
      <c r="I40" s="170"/>
      <c r="J40" s="170"/>
    </row>
    <row r="41" ht="26" customHeight="1" spans="1:10">
      <c r="A41" s="234" t="s">
        <v>918</v>
      </c>
      <c r="B41" s="232">
        <f>B42</f>
        <v>0</v>
      </c>
      <c r="C41" s="232">
        <f>C42</f>
        <v>0</v>
      </c>
      <c r="D41" s="233"/>
      <c r="E41" s="172">
        <f t="shared" si="1"/>
        <v>0</v>
      </c>
      <c r="F41" s="233">
        <f>F42</f>
        <v>0</v>
      </c>
      <c r="G41" s="233">
        <f>G42</f>
        <v>0</v>
      </c>
      <c r="H41" s="172"/>
      <c r="I41" s="172"/>
      <c r="J41" s="172"/>
    </row>
    <row r="42" ht="26" customHeight="1" spans="1:10">
      <c r="A42" s="235" t="s">
        <v>919</v>
      </c>
      <c r="B42" s="236"/>
      <c r="C42" s="236"/>
      <c r="D42" s="172"/>
      <c r="E42" s="172">
        <f t="shared" si="1"/>
        <v>0</v>
      </c>
      <c r="F42" s="172"/>
      <c r="G42" s="172"/>
      <c r="H42" s="237"/>
      <c r="I42" s="237"/>
      <c r="J42" s="237"/>
    </row>
    <row r="43" ht="26" customHeight="1" spans="1:10">
      <c r="A43" s="234" t="s">
        <v>920</v>
      </c>
      <c r="B43" s="230">
        <f>B44+B46+B45</f>
        <v>67600</v>
      </c>
      <c r="C43" s="230">
        <f>C44+C46+C45</f>
        <v>47000</v>
      </c>
      <c r="D43" s="170">
        <f>D44+D46+D45</f>
        <v>0</v>
      </c>
      <c r="E43" s="172">
        <f t="shared" si="1"/>
        <v>47000</v>
      </c>
      <c r="F43" s="170">
        <f>F44+F46+F45</f>
        <v>49000</v>
      </c>
      <c r="G43" s="172"/>
      <c r="H43" s="64"/>
      <c r="I43" s="64"/>
      <c r="J43" s="64"/>
    </row>
    <row r="44" ht="26" customHeight="1" spans="1:10">
      <c r="A44" s="173" t="s">
        <v>921</v>
      </c>
      <c r="B44" s="236">
        <v>30370</v>
      </c>
      <c r="C44" s="236">
        <v>13000</v>
      </c>
      <c r="D44" s="175"/>
      <c r="E44" s="172">
        <f t="shared" si="1"/>
        <v>13000</v>
      </c>
      <c r="F44" s="172">
        <v>15000</v>
      </c>
      <c r="G44" s="172"/>
      <c r="H44" s="64"/>
      <c r="I44" s="64"/>
      <c r="J44" s="242"/>
    </row>
    <row r="45" ht="26" customHeight="1" spans="1:10">
      <c r="A45" s="173" t="s">
        <v>922</v>
      </c>
      <c r="B45" s="236">
        <v>37230</v>
      </c>
      <c r="C45" s="236">
        <v>34000</v>
      </c>
      <c r="D45" s="175"/>
      <c r="E45" s="172">
        <f t="shared" si="1"/>
        <v>34000</v>
      </c>
      <c r="F45" s="172">
        <v>34000</v>
      </c>
      <c r="G45" s="172"/>
      <c r="H45" s="238" t="s">
        <v>923</v>
      </c>
      <c r="I45" s="170">
        <v>95</v>
      </c>
      <c r="J45" s="170"/>
    </row>
    <row r="46" ht="26" customHeight="1" spans="1:10">
      <c r="A46" s="173" t="s">
        <v>924</v>
      </c>
      <c r="B46" s="236"/>
      <c r="C46" s="236"/>
      <c r="D46" s="175"/>
      <c r="E46" s="172">
        <f t="shared" si="1"/>
        <v>0</v>
      </c>
      <c r="F46" s="175"/>
      <c r="G46" s="175"/>
      <c r="H46" s="239" t="s">
        <v>925</v>
      </c>
      <c r="I46" s="237"/>
      <c r="J46" s="237"/>
    </row>
    <row r="47" ht="26" customHeight="1" spans="1:10">
      <c r="A47" s="169" t="s">
        <v>926</v>
      </c>
      <c r="B47" s="167"/>
      <c r="C47" s="167"/>
      <c r="D47" s="167"/>
      <c r="E47" s="172">
        <f t="shared" si="1"/>
        <v>0</v>
      </c>
      <c r="F47" s="167"/>
      <c r="G47" s="167"/>
      <c r="H47" s="239" t="s">
        <v>927</v>
      </c>
      <c r="I47" s="237"/>
      <c r="J47" s="237"/>
    </row>
    <row r="48" ht="21.75" customHeight="1" spans="1:10">
      <c r="A48" s="167" t="s">
        <v>928</v>
      </c>
      <c r="B48" s="170">
        <f t="shared" ref="B48:G48" si="3">B5+B6+B40+B41+B43+B47</f>
        <v>696243</v>
      </c>
      <c r="C48" s="170">
        <f t="shared" si="3"/>
        <v>720711</v>
      </c>
      <c r="D48" s="233">
        <f t="shared" si="3"/>
        <v>621307</v>
      </c>
      <c r="E48" s="233">
        <f t="shared" si="3"/>
        <v>99404</v>
      </c>
      <c r="F48" s="233">
        <f t="shared" si="3"/>
        <v>473171</v>
      </c>
      <c r="G48" s="233">
        <f t="shared" si="3"/>
        <v>249540</v>
      </c>
      <c r="H48" s="170" t="s">
        <v>929</v>
      </c>
      <c r="I48" s="170">
        <f>I5+I10+I12+I45</f>
        <v>720711</v>
      </c>
      <c r="J48" s="170">
        <f>J5+J9+J13+J45</f>
        <v>0</v>
      </c>
    </row>
  </sheetData>
  <mergeCells count="1">
    <mergeCell ref="A2:J2"/>
  </mergeCells>
  <printOptions horizontalCentered="1"/>
  <pageMargins left="0.314583333333333" right="0.236111111111111" top="0.511805555555556" bottom="0.708333333333333" header="0.511805555555556" footer="0.314583333333333"/>
  <pageSetup paperSize="9" firstPageNumber="37" fitToHeight="0" orientation="portrait" useFirstPageNumber="1" horizontalDpi="600" verticalDpi="600"/>
  <headerFooter>
    <oddFooter>&amp;C&amp;P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338"/>
  <sheetViews>
    <sheetView zoomScale="120" zoomScaleNormal="120" topLeftCell="A357" workbookViewId="0">
      <selection activeCell="I504" sqref="I504"/>
    </sheetView>
  </sheetViews>
  <sheetFormatPr defaultColWidth="9" defaultRowHeight="14.25"/>
  <cols>
    <col min="1" max="1" width="11.4583333333333" style="10" customWidth="1"/>
    <col min="2" max="2" width="31.5" style="10" customWidth="1"/>
    <col min="3" max="3" width="11.25" style="10" customWidth="1"/>
    <col min="4" max="4" width="9.94166666666667" style="10" customWidth="1"/>
    <col min="5" max="5" width="10" style="10" customWidth="1"/>
    <col min="6" max="16382" width="9" style="10"/>
  </cols>
  <sheetData>
    <row r="1" ht="13.5" spans="1:1">
      <c r="A1" s="202" t="s">
        <v>930</v>
      </c>
    </row>
    <row r="2" ht="19.5" spans="1:5">
      <c r="A2" s="203" t="s">
        <v>931</v>
      </c>
      <c r="B2" s="203"/>
      <c r="C2" s="203"/>
      <c r="D2" s="203"/>
      <c r="E2" s="203"/>
    </row>
    <row r="3" ht="13.5" spans="1:5">
      <c r="A3" s="202"/>
      <c r="E3" s="179" t="s">
        <v>932</v>
      </c>
    </row>
    <row r="4" ht="30" customHeight="1" spans="1:5">
      <c r="A4" s="204" t="s">
        <v>81</v>
      </c>
      <c r="B4" s="205" t="s">
        <v>82</v>
      </c>
      <c r="C4" s="206" t="s">
        <v>83</v>
      </c>
      <c r="D4" s="207" t="s">
        <v>84</v>
      </c>
      <c r="E4" s="208" t="s">
        <v>85</v>
      </c>
    </row>
    <row r="5" ht="20" customHeight="1" spans="1:5">
      <c r="A5" s="209" t="s">
        <v>933</v>
      </c>
      <c r="B5" s="209"/>
      <c r="C5" s="210">
        <f>657705.8463+52909.81</f>
        <v>710615.6563</v>
      </c>
      <c r="D5" s="211">
        <f>408166.5304+52909.81</f>
        <v>461076.3404</v>
      </c>
      <c r="E5" s="210">
        <v>249539.3106</v>
      </c>
    </row>
    <row r="6" ht="20" customHeight="1" spans="1:9">
      <c r="A6" s="212" t="s">
        <v>87</v>
      </c>
      <c r="B6" s="213" t="s">
        <v>88</v>
      </c>
      <c r="C6" s="211">
        <v>58561.0407</v>
      </c>
      <c r="D6" s="211">
        <v>58474.4407</v>
      </c>
      <c r="E6" s="211">
        <v>86.6</v>
      </c>
      <c r="I6" s="215"/>
    </row>
    <row r="7" ht="20" customHeight="1" spans="1:5">
      <c r="A7" s="212" t="s">
        <v>89</v>
      </c>
      <c r="B7" s="213" t="s">
        <v>90</v>
      </c>
      <c r="C7" s="211">
        <v>1118.6015</v>
      </c>
      <c r="D7" s="211">
        <v>1118.6015</v>
      </c>
      <c r="E7" s="211">
        <v>0</v>
      </c>
    </row>
    <row r="8" ht="20" customHeight="1" spans="1:5">
      <c r="A8" s="212" t="s">
        <v>91</v>
      </c>
      <c r="B8" s="214" t="s">
        <v>92</v>
      </c>
      <c r="C8" s="211">
        <v>595.1015</v>
      </c>
      <c r="D8" s="211">
        <v>595.1015</v>
      </c>
      <c r="E8" s="211">
        <v>0</v>
      </c>
    </row>
    <row r="9" ht="20" customHeight="1" spans="1:5">
      <c r="A9" s="212" t="s">
        <v>93</v>
      </c>
      <c r="B9" s="214" t="s">
        <v>94</v>
      </c>
      <c r="C9" s="211">
        <v>155</v>
      </c>
      <c r="D9" s="211">
        <v>155</v>
      </c>
      <c r="E9" s="211">
        <v>0</v>
      </c>
    </row>
    <row r="10" ht="20" hidden="1" customHeight="1" spans="1:5">
      <c r="A10" s="212" t="s">
        <v>934</v>
      </c>
      <c r="B10" s="214" t="s">
        <v>120</v>
      </c>
      <c r="C10" s="211">
        <v>0</v>
      </c>
      <c r="D10" s="211">
        <v>0</v>
      </c>
      <c r="E10" s="211">
        <v>0</v>
      </c>
    </row>
    <row r="11" ht="20" customHeight="1" spans="1:5">
      <c r="A11" s="212" t="s">
        <v>95</v>
      </c>
      <c r="B11" s="214" t="s">
        <v>96</v>
      </c>
      <c r="C11" s="211">
        <v>130</v>
      </c>
      <c r="D11" s="211">
        <v>130</v>
      </c>
      <c r="E11" s="211">
        <v>0</v>
      </c>
    </row>
    <row r="12" ht="20" hidden="1" customHeight="1" spans="1:5">
      <c r="A12" s="212" t="s">
        <v>935</v>
      </c>
      <c r="B12" s="214" t="s">
        <v>936</v>
      </c>
      <c r="C12" s="211">
        <v>0</v>
      </c>
      <c r="D12" s="211">
        <v>0</v>
      </c>
      <c r="E12" s="211">
        <v>0</v>
      </c>
    </row>
    <row r="13" ht="20" customHeight="1" spans="1:5">
      <c r="A13" s="212" t="s">
        <v>97</v>
      </c>
      <c r="B13" s="214" t="s">
        <v>98</v>
      </c>
      <c r="C13" s="211">
        <v>12</v>
      </c>
      <c r="D13" s="211">
        <v>12</v>
      </c>
      <c r="E13" s="211">
        <v>0</v>
      </c>
    </row>
    <row r="14" ht="20" hidden="1" customHeight="1" spans="1:5">
      <c r="A14" s="212" t="s">
        <v>937</v>
      </c>
      <c r="B14" s="214" t="s">
        <v>938</v>
      </c>
      <c r="C14" s="211">
        <v>0</v>
      </c>
      <c r="D14" s="211">
        <v>0</v>
      </c>
      <c r="E14" s="211">
        <v>0</v>
      </c>
    </row>
    <row r="15" ht="20" customHeight="1" spans="1:5">
      <c r="A15" s="212" t="s">
        <v>99</v>
      </c>
      <c r="B15" s="214" t="s">
        <v>100</v>
      </c>
      <c r="C15" s="211">
        <v>209.5</v>
      </c>
      <c r="D15" s="211">
        <v>209.5</v>
      </c>
      <c r="E15" s="211">
        <v>0</v>
      </c>
    </row>
    <row r="16" ht="20" customHeight="1" spans="1:5">
      <c r="A16" s="212" t="s">
        <v>101</v>
      </c>
      <c r="B16" s="214" t="s">
        <v>102</v>
      </c>
      <c r="C16" s="211">
        <v>7</v>
      </c>
      <c r="D16" s="211">
        <v>7</v>
      </c>
      <c r="E16" s="211">
        <v>0</v>
      </c>
    </row>
    <row r="17" ht="20" hidden="1" customHeight="1" spans="1:5">
      <c r="A17" s="212" t="s">
        <v>939</v>
      </c>
      <c r="B17" s="214" t="s">
        <v>126</v>
      </c>
      <c r="C17" s="211">
        <v>0</v>
      </c>
      <c r="D17" s="211">
        <v>0</v>
      </c>
      <c r="E17" s="211">
        <v>0</v>
      </c>
    </row>
    <row r="18" ht="20" customHeight="1" spans="1:5">
      <c r="A18" s="212" t="s">
        <v>103</v>
      </c>
      <c r="B18" s="214" t="s">
        <v>104</v>
      </c>
      <c r="C18" s="211">
        <v>10</v>
      </c>
      <c r="D18" s="211">
        <v>10</v>
      </c>
      <c r="E18" s="211">
        <v>0</v>
      </c>
    </row>
    <row r="19" ht="20" customHeight="1" spans="1:5">
      <c r="A19" s="212" t="s">
        <v>105</v>
      </c>
      <c r="B19" s="213" t="s">
        <v>106</v>
      </c>
      <c r="C19" s="211">
        <v>901.9356</v>
      </c>
      <c r="D19" s="211">
        <v>901.9356</v>
      </c>
      <c r="E19" s="211">
        <v>0</v>
      </c>
    </row>
    <row r="20" ht="20" customHeight="1" spans="1:5">
      <c r="A20" s="212" t="s">
        <v>107</v>
      </c>
      <c r="B20" s="214" t="s">
        <v>92</v>
      </c>
      <c r="C20" s="211">
        <v>443.3356</v>
      </c>
      <c r="D20" s="211">
        <v>443.3356</v>
      </c>
      <c r="E20" s="211">
        <v>0</v>
      </c>
    </row>
    <row r="21" ht="20" customHeight="1" spans="1:5">
      <c r="A21" s="212" t="s">
        <v>108</v>
      </c>
      <c r="B21" s="214" t="s">
        <v>94</v>
      </c>
      <c r="C21" s="211">
        <v>225.8</v>
      </c>
      <c r="D21" s="211">
        <v>225.8</v>
      </c>
      <c r="E21" s="211">
        <v>0</v>
      </c>
    </row>
    <row r="22" ht="20" hidden="1" customHeight="1" spans="1:5">
      <c r="A22" s="212" t="s">
        <v>940</v>
      </c>
      <c r="B22" s="214" t="s">
        <v>120</v>
      </c>
      <c r="C22" s="211">
        <v>0</v>
      </c>
      <c r="D22" s="211">
        <v>0</v>
      </c>
      <c r="E22" s="211">
        <v>0</v>
      </c>
    </row>
    <row r="23" ht="20" customHeight="1" spans="1:5">
      <c r="A23" s="212" t="s">
        <v>109</v>
      </c>
      <c r="B23" s="214" t="s">
        <v>110</v>
      </c>
      <c r="C23" s="211">
        <v>108</v>
      </c>
      <c r="D23" s="211">
        <v>108</v>
      </c>
      <c r="E23" s="211">
        <v>0</v>
      </c>
    </row>
    <row r="24" ht="20" customHeight="1" spans="1:5">
      <c r="A24" s="212" t="s">
        <v>111</v>
      </c>
      <c r="B24" s="214" t="s">
        <v>112</v>
      </c>
      <c r="C24" s="211">
        <v>20</v>
      </c>
      <c r="D24" s="211">
        <v>20</v>
      </c>
      <c r="E24" s="211">
        <v>0</v>
      </c>
    </row>
    <row r="25" ht="20" customHeight="1" spans="1:5">
      <c r="A25" s="212" t="s">
        <v>113</v>
      </c>
      <c r="B25" s="214" t="s">
        <v>114</v>
      </c>
      <c r="C25" s="211">
        <v>104.8</v>
      </c>
      <c r="D25" s="211">
        <v>104.8</v>
      </c>
      <c r="E25" s="211">
        <v>0</v>
      </c>
    </row>
    <row r="26" ht="20" hidden="1" customHeight="1" spans="1:5">
      <c r="A26" s="212" t="s">
        <v>941</v>
      </c>
      <c r="B26" s="214" t="s">
        <v>126</v>
      </c>
      <c r="C26" s="211">
        <v>0</v>
      </c>
      <c r="D26" s="211">
        <v>0</v>
      </c>
      <c r="E26" s="211">
        <v>0</v>
      </c>
    </row>
    <row r="27" ht="20" hidden="1" customHeight="1" spans="1:5">
      <c r="A27" s="212" t="s">
        <v>942</v>
      </c>
      <c r="B27" s="214" t="s">
        <v>943</v>
      </c>
      <c r="C27" s="211">
        <v>0</v>
      </c>
      <c r="D27" s="211">
        <v>0</v>
      </c>
      <c r="E27" s="211">
        <v>0</v>
      </c>
    </row>
    <row r="28" ht="20" customHeight="1" spans="1:5">
      <c r="A28" s="212" t="s">
        <v>115</v>
      </c>
      <c r="B28" s="213" t="s">
        <v>116</v>
      </c>
      <c r="C28" s="211">
        <v>26967.0498</v>
      </c>
      <c r="D28" s="211">
        <v>26967.0498</v>
      </c>
      <c r="E28" s="211">
        <v>0</v>
      </c>
    </row>
    <row r="29" ht="20" customHeight="1" spans="1:5">
      <c r="A29" s="212" t="s">
        <v>117</v>
      </c>
      <c r="B29" s="214" t="s">
        <v>92</v>
      </c>
      <c r="C29" s="211">
        <v>20991.8685</v>
      </c>
      <c r="D29" s="211">
        <v>20991.8685</v>
      </c>
      <c r="E29" s="211">
        <v>0</v>
      </c>
    </row>
    <row r="30" ht="20" customHeight="1" spans="1:5">
      <c r="A30" s="212" t="s">
        <v>118</v>
      </c>
      <c r="B30" s="214" t="s">
        <v>94</v>
      </c>
      <c r="C30" s="211">
        <v>950.8</v>
      </c>
      <c r="D30" s="211">
        <v>950.8</v>
      </c>
      <c r="E30" s="211">
        <v>0</v>
      </c>
    </row>
    <row r="31" ht="20" customHeight="1" spans="1:5">
      <c r="A31" s="212" t="s">
        <v>119</v>
      </c>
      <c r="B31" s="214" t="s">
        <v>120</v>
      </c>
      <c r="C31" s="211">
        <v>50</v>
      </c>
      <c r="D31" s="211">
        <v>50</v>
      </c>
      <c r="E31" s="211">
        <v>0</v>
      </c>
    </row>
    <row r="32" ht="20" hidden="1" customHeight="1" spans="1:5">
      <c r="A32" s="212" t="s">
        <v>944</v>
      </c>
      <c r="B32" s="214" t="s">
        <v>945</v>
      </c>
      <c r="C32" s="211">
        <v>0</v>
      </c>
      <c r="D32" s="211">
        <v>0</v>
      </c>
      <c r="E32" s="211">
        <v>0</v>
      </c>
    </row>
    <row r="33" ht="20" customHeight="1" spans="1:5">
      <c r="A33" s="212" t="s">
        <v>121</v>
      </c>
      <c r="B33" s="214" t="s">
        <v>122</v>
      </c>
      <c r="C33" s="211">
        <v>1178.3119</v>
      </c>
      <c r="D33" s="211">
        <v>1178.3119</v>
      </c>
      <c r="E33" s="211">
        <v>0</v>
      </c>
    </row>
    <row r="34" ht="20" customHeight="1" spans="1:5">
      <c r="A34" s="212" t="s">
        <v>123</v>
      </c>
      <c r="B34" s="214" t="s">
        <v>124</v>
      </c>
      <c r="C34" s="211">
        <v>2485.1827</v>
      </c>
      <c r="D34" s="211">
        <v>2485.1827</v>
      </c>
      <c r="E34" s="211">
        <v>0</v>
      </c>
    </row>
    <row r="35" ht="20" hidden="1" customHeight="1" spans="1:5">
      <c r="A35" s="212" t="s">
        <v>946</v>
      </c>
      <c r="B35" s="214" t="s">
        <v>947</v>
      </c>
      <c r="C35" s="211">
        <v>0</v>
      </c>
      <c r="D35" s="211">
        <v>0</v>
      </c>
      <c r="E35" s="211">
        <v>0</v>
      </c>
    </row>
    <row r="36" ht="20" customHeight="1" spans="1:5">
      <c r="A36" s="212" t="s">
        <v>125</v>
      </c>
      <c r="B36" s="214" t="s">
        <v>126</v>
      </c>
      <c r="C36" s="211">
        <v>1310.8867</v>
      </c>
      <c r="D36" s="211">
        <v>1310.8867</v>
      </c>
      <c r="E36" s="211">
        <v>0</v>
      </c>
    </row>
    <row r="37" ht="20" hidden="1" customHeight="1" spans="1:5">
      <c r="A37" s="212" t="s">
        <v>948</v>
      </c>
      <c r="B37" s="214" t="s">
        <v>949</v>
      </c>
      <c r="C37" s="211">
        <v>0</v>
      </c>
      <c r="D37" s="211">
        <v>0</v>
      </c>
      <c r="E37" s="211">
        <v>0</v>
      </c>
    </row>
    <row r="38" ht="20" customHeight="1" spans="1:5">
      <c r="A38" s="212" t="s">
        <v>127</v>
      </c>
      <c r="B38" s="213" t="s">
        <v>128</v>
      </c>
      <c r="C38" s="211">
        <f>1666.9768+170</f>
        <v>1836.9768</v>
      </c>
      <c r="D38" s="211">
        <f>1666.9768+170</f>
        <v>1836.9768</v>
      </c>
      <c r="E38" s="211">
        <v>0</v>
      </c>
    </row>
    <row r="39" ht="20" customHeight="1" spans="1:5">
      <c r="A39" s="212" t="s">
        <v>129</v>
      </c>
      <c r="B39" s="214" t="s">
        <v>92</v>
      </c>
      <c r="C39" s="211">
        <v>1253.1223</v>
      </c>
      <c r="D39" s="211">
        <v>1253.1223</v>
      </c>
      <c r="E39" s="211">
        <v>0</v>
      </c>
    </row>
    <row r="40" ht="20" customHeight="1" spans="1:5">
      <c r="A40" s="212" t="s">
        <v>130</v>
      </c>
      <c r="B40" s="214" t="s">
        <v>94</v>
      </c>
      <c r="C40" s="211">
        <f>10+170</f>
        <v>180</v>
      </c>
      <c r="D40" s="211">
        <f>10+170</f>
        <v>180</v>
      </c>
      <c r="E40" s="211">
        <v>0</v>
      </c>
    </row>
    <row r="41" ht="20" hidden="1" customHeight="1" spans="1:5">
      <c r="A41" s="212" t="s">
        <v>950</v>
      </c>
      <c r="B41" s="214" t="s">
        <v>120</v>
      </c>
      <c r="C41" s="211">
        <v>0</v>
      </c>
      <c r="D41" s="211">
        <v>0</v>
      </c>
      <c r="E41" s="211">
        <v>0</v>
      </c>
    </row>
    <row r="42" ht="20" hidden="1" customHeight="1" spans="1:5">
      <c r="A42" s="212" t="s">
        <v>951</v>
      </c>
      <c r="B42" s="214" t="s">
        <v>952</v>
      </c>
      <c r="C42" s="211">
        <v>0</v>
      </c>
      <c r="D42" s="211">
        <v>0</v>
      </c>
      <c r="E42" s="211">
        <v>0</v>
      </c>
    </row>
    <row r="43" ht="20" hidden="1" customHeight="1" spans="1:5">
      <c r="A43" s="212" t="s">
        <v>953</v>
      </c>
      <c r="B43" s="214" t="s">
        <v>954</v>
      </c>
      <c r="C43" s="211">
        <v>0</v>
      </c>
      <c r="D43" s="211">
        <v>0</v>
      </c>
      <c r="E43" s="211">
        <v>0</v>
      </c>
    </row>
    <row r="44" ht="20" hidden="1" customHeight="1" spans="1:5">
      <c r="A44" s="212" t="s">
        <v>955</v>
      </c>
      <c r="B44" s="214" t="s">
        <v>956</v>
      </c>
      <c r="C44" s="211">
        <v>0</v>
      </c>
      <c r="D44" s="211">
        <v>0</v>
      </c>
      <c r="E44" s="211">
        <v>0</v>
      </c>
    </row>
    <row r="45" ht="20" hidden="1" customHeight="1" spans="1:5">
      <c r="A45" s="212" t="s">
        <v>957</v>
      </c>
      <c r="B45" s="214" t="s">
        <v>958</v>
      </c>
      <c r="C45" s="211">
        <v>0</v>
      </c>
      <c r="D45" s="211">
        <v>0</v>
      </c>
      <c r="E45" s="211">
        <v>0</v>
      </c>
    </row>
    <row r="46" ht="20" hidden="1" customHeight="1" spans="1:5">
      <c r="A46" s="212" t="s">
        <v>959</v>
      </c>
      <c r="B46" s="214" t="s">
        <v>960</v>
      </c>
      <c r="C46" s="211">
        <v>0</v>
      </c>
      <c r="D46" s="211">
        <v>0</v>
      </c>
      <c r="E46" s="211">
        <v>0</v>
      </c>
    </row>
    <row r="47" ht="20" customHeight="1" spans="1:5">
      <c r="A47" s="212" t="s">
        <v>131</v>
      </c>
      <c r="B47" s="214" t="s">
        <v>126</v>
      </c>
      <c r="C47" s="211">
        <v>403.8545</v>
      </c>
      <c r="D47" s="211">
        <v>403.8545</v>
      </c>
      <c r="E47" s="211">
        <v>0</v>
      </c>
    </row>
    <row r="48" ht="20" hidden="1" customHeight="1" spans="1:5">
      <c r="A48" s="212" t="s">
        <v>961</v>
      </c>
      <c r="B48" s="214" t="s">
        <v>962</v>
      </c>
      <c r="C48" s="211">
        <v>0</v>
      </c>
      <c r="D48" s="211">
        <v>0</v>
      </c>
      <c r="E48" s="211">
        <v>0</v>
      </c>
    </row>
    <row r="49" ht="20" customHeight="1" spans="1:5">
      <c r="A49" s="212" t="s">
        <v>132</v>
      </c>
      <c r="B49" s="213" t="s">
        <v>133</v>
      </c>
      <c r="C49" s="211">
        <v>1152.7997</v>
      </c>
      <c r="D49" s="211">
        <v>1133.2997</v>
      </c>
      <c r="E49" s="211">
        <v>19.5</v>
      </c>
    </row>
    <row r="50" ht="20" customHeight="1" spans="1:5">
      <c r="A50" s="212" t="s">
        <v>134</v>
      </c>
      <c r="B50" s="214" t="s">
        <v>92</v>
      </c>
      <c r="C50" s="211">
        <v>238.2997</v>
      </c>
      <c r="D50" s="211">
        <v>238.2997</v>
      </c>
      <c r="E50" s="211">
        <v>0</v>
      </c>
    </row>
    <row r="51" ht="20" customHeight="1" spans="1:5">
      <c r="A51" s="212" t="s">
        <v>135</v>
      </c>
      <c r="B51" s="214" t="s">
        <v>94</v>
      </c>
      <c r="C51" s="211">
        <v>19.5</v>
      </c>
      <c r="D51" s="211">
        <v>0</v>
      </c>
      <c r="E51" s="211">
        <v>19.5</v>
      </c>
    </row>
    <row r="52" ht="20" hidden="1" customHeight="1" spans="1:5">
      <c r="A52" s="212" t="s">
        <v>963</v>
      </c>
      <c r="B52" s="214" t="s">
        <v>120</v>
      </c>
      <c r="C52" s="211">
        <v>0</v>
      </c>
      <c r="D52" s="211">
        <v>0</v>
      </c>
      <c r="E52" s="211">
        <v>0</v>
      </c>
    </row>
    <row r="53" ht="20" hidden="1" customHeight="1" spans="1:5">
      <c r="A53" s="212" t="s">
        <v>964</v>
      </c>
      <c r="B53" s="214" t="s">
        <v>965</v>
      </c>
      <c r="C53" s="211">
        <v>0</v>
      </c>
      <c r="D53" s="211">
        <v>0</v>
      </c>
      <c r="E53" s="211">
        <v>0</v>
      </c>
    </row>
    <row r="54" ht="20" customHeight="1" spans="1:5">
      <c r="A54" s="212" t="s">
        <v>136</v>
      </c>
      <c r="B54" s="214" t="s">
        <v>137</v>
      </c>
      <c r="C54" s="211">
        <v>800</v>
      </c>
      <c r="D54" s="211">
        <v>800</v>
      </c>
      <c r="E54" s="211">
        <v>0</v>
      </c>
    </row>
    <row r="55" ht="20" customHeight="1" spans="1:5">
      <c r="A55" s="212" t="s">
        <v>138</v>
      </c>
      <c r="B55" s="214" t="s">
        <v>139</v>
      </c>
      <c r="C55" s="211">
        <v>65</v>
      </c>
      <c r="D55" s="211">
        <v>65</v>
      </c>
      <c r="E55" s="211">
        <v>0</v>
      </c>
    </row>
    <row r="56" ht="20" hidden="1" customHeight="1" spans="1:5">
      <c r="A56" s="212" t="s">
        <v>966</v>
      </c>
      <c r="B56" s="214" t="s">
        <v>967</v>
      </c>
      <c r="C56" s="211">
        <v>0</v>
      </c>
      <c r="D56" s="211">
        <v>0</v>
      </c>
      <c r="E56" s="211">
        <v>0</v>
      </c>
    </row>
    <row r="57" ht="20" customHeight="1" spans="1:5">
      <c r="A57" s="212" t="s">
        <v>140</v>
      </c>
      <c r="B57" s="214" t="s">
        <v>141</v>
      </c>
      <c r="C57" s="211">
        <v>30</v>
      </c>
      <c r="D57" s="211">
        <v>30</v>
      </c>
      <c r="E57" s="211">
        <v>0</v>
      </c>
    </row>
    <row r="58" ht="20" hidden="1" customHeight="1" spans="1:5">
      <c r="A58" s="212" t="s">
        <v>968</v>
      </c>
      <c r="B58" s="214" t="s">
        <v>126</v>
      </c>
      <c r="C58" s="211">
        <v>0</v>
      </c>
      <c r="D58" s="211">
        <v>0</v>
      </c>
      <c r="E58" s="211">
        <v>0</v>
      </c>
    </row>
    <row r="59" ht="20" hidden="1" customHeight="1" spans="1:5">
      <c r="A59" s="212" t="s">
        <v>969</v>
      </c>
      <c r="B59" s="214" t="s">
        <v>970</v>
      </c>
      <c r="C59" s="211">
        <v>0</v>
      </c>
      <c r="D59" s="211">
        <v>0</v>
      </c>
      <c r="E59" s="211">
        <v>0</v>
      </c>
    </row>
    <row r="60" ht="20" customHeight="1" spans="1:5">
      <c r="A60" s="212" t="s">
        <v>142</v>
      </c>
      <c r="B60" s="213" t="s">
        <v>143</v>
      </c>
      <c r="C60" s="211">
        <v>4744.7105</v>
      </c>
      <c r="D60" s="211">
        <v>4744.7105</v>
      </c>
      <c r="E60" s="211">
        <v>0</v>
      </c>
    </row>
    <row r="61" ht="20" customHeight="1" spans="1:5">
      <c r="A61" s="212" t="s">
        <v>144</v>
      </c>
      <c r="B61" s="214" t="s">
        <v>92</v>
      </c>
      <c r="C61" s="211">
        <v>3784.6851</v>
      </c>
      <c r="D61" s="211">
        <v>3784.6851</v>
      </c>
      <c r="E61" s="211">
        <v>0</v>
      </c>
    </row>
    <row r="62" ht="20" customHeight="1" spans="1:5">
      <c r="A62" s="212" t="s">
        <v>145</v>
      </c>
      <c r="B62" s="214" t="s">
        <v>94</v>
      </c>
      <c r="C62" s="211">
        <f>460-300</f>
        <v>160</v>
      </c>
      <c r="D62" s="211">
        <f>460-300</f>
        <v>160</v>
      </c>
      <c r="E62" s="211">
        <v>0</v>
      </c>
    </row>
    <row r="63" ht="20" hidden="1" customHeight="1" spans="1:5">
      <c r="A63" s="212" t="s">
        <v>971</v>
      </c>
      <c r="B63" s="214" t="s">
        <v>120</v>
      </c>
      <c r="C63" s="211">
        <v>0</v>
      </c>
      <c r="D63" s="211">
        <v>0</v>
      </c>
      <c r="E63" s="211">
        <v>0</v>
      </c>
    </row>
    <row r="64" ht="20" customHeight="1" spans="1:5">
      <c r="A64" s="212" t="s">
        <v>146</v>
      </c>
      <c r="B64" s="214" t="s">
        <v>147</v>
      </c>
      <c r="C64" s="211">
        <v>216</v>
      </c>
      <c r="D64" s="211">
        <v>216</v>
      </c>
      <c r="E64" s="211">
        <v>0</v>
      </c>
    </row>
    <row r="65" ht="20" customHeight="1" spans="1:5">
      <c r="A65" s="212" t="s">
        <v>148</v>
      </c>
      <c r="B65" s="214" t="s">
        <v>149</v>
      </c>
      <c r="C65" s="211">
        <v>56</v>
      </c>
      <c r="D65" s="211">
        <v>56</v>
      </c>
      <c r="E65" s="211">
        <v>0</v>
      </c>
    </row>
    <row r="66" ht="20" hidden="1" customHeight="1" spans="1:5">
      <c r="A66" s="212" t="s">
        <v>972</v>
      </c>
      <c r="B66" s="214" t="s">
        <v>973</v>
      </c>
      <c r="C66" s="211">
        <v>0</v>
      </c>
      <c r="D66" s="211">
        <v>0</v>
      </c>
      <c r="E66" s="211">
        <v>0</v>
      </c>
    </row>
    <row r="67" ht="20" customHeight="1" spans="1:5">
      <c r="A67" s="212" t="s">
        <v>150</v>
      </c>
      <c r="B67" s="214" t="s">
        <v>151</v>
      </c>
      <c r="C67" s="211">
        <f>80+152</f>
        <v>232</v>
      </c>
      <c r="D67" s="211">
        <f>80+152</f>
        <v>232</v>
      </c>
      <c r="E67" s="211">
        <v>0</v>
      </c>
    </row>
    <row r="68" ht="20" customHeight="1" spans="1:5">
      <c r="A68" s="212" t="s">
        <v>152</v>
      </c>
      <c r="B68" s="214" t="s">
        <v>153</v>
      </c>
      <c r="C68" s="211">
        <f>120+148</f>
        <v>268</v>
      </c>
      <c r="D68" s="211">
        <f>120+148</f>
        <v>268</v>
      </c>
      <c r="E68" s="211">
        <v>0</v>
      </c>
    </row>
    <row r="69" ht="20" customHeight="1" spans="1:5">
      <c r="A69" s="212" t="s">
        <v>154</v>
      </c>
      <c r="B69" s="214" t="s">
        <v>126</v>
      </c>
      <c r="C69" s="211">
        <v>28.0254</v>
      </c>
      <c r="D69" s="211">
        <v>28.0254</v>
      </c>
      <c r="E69" s="211">
        <v>0</v>
      </c>
    </row>
    <row r="70" ht="20" hidden="1" customHeight="1" spans="1:5">
      <c r="A70" s="212" t="s">
        <v>974</v>
      </c>
      <c r="B70" s="214" t="s">
        <v>975</v>
      </c>
      <c r="C70" s="211">
        <v>0</v>
      </c>
      <c r="D70" s="211">
        <v>0</v>
      </c>
      <c r="E70" s="211">
        <v>0</v>
      </c>
    </row>
    <row r="71" ht="20" customHeight="1" spans="1:5">
      <c r="A71" s="212" t="s">
        <v>155</v>
      </c>
      <c r="B71" s="213" t="s">
        <v>156</v>
      </c>
      <c r="C71" s="211">
        <v>7000</v>
      </c>
      <c r="D71" s="211">
        <v>7000</v>
      </c>
      <c r="E71" s="211">
        <v>0</v>
      </c>
    </row>
    <row r="72" ht="20" hidden="1" customHeight="1" spans="1:5">
      <c r="A72" s="212" t="s">
        <v>976</v>
      </c>
      <c r="B72" s="214" t="s">
        <v>92</v>
      </c>
      <c r="C72" s="211">
        <v>0</v>
      </c>
      <c r="D72" s="211">
        <v>0</v>
      </c>
      <c r="E72" s="211">
        <v>0</v>
      </c>
    </row>
    <row r="73" ht="20" hidden="1" customHeight="1" spans="1:5">
      <c r="A73" s="212" t="s">
        <v>977</v>
      </c>
      <c r="B73" s="214" t="s">
        <v>94</v>
      </c>
      <c r="C73" s="211">
        <v>0</v>
      </c>
      <c r="D73" s="211">
        <v>0</v>
      </c>
      <c r="E73" s="211">
        <v>0</v>
      </c>
    </row>
    <row r="74" ht="20" hidden="1" customHeight="1" spans="1:5">
      <c r="A74" s="212" t="s">
        <v>978</v>
      </c>
      <c r="B74" s="214" t="s">
        <v>120</v>
      </c>
      <c r="C74" s="211">
        <v>0</v>
      </c>
      <c r="D74" s="211">
        <v>0</v>
      </c>
      <c r="E74" s="211">
        <v>0</v>
      </c>
    </row>
    <row r="75" ht="20" hidden="1" customHeight="1" spans="1:5">
      <c r="A75" s="212" t="s">
        <v>979</v>
      </c>
      <c r="B75" s="214" t="s">
        <v>151</v>
      </c>
      <c r="C75" s="211">
        <v>0</v>
      </c>
      <c r="D75" s="211">
        <v>0</v>
      </c>
      <c r="E75" s="211">
        <v>0</v>
      </c>
    </row>
    <row r="76" ht="20" customHeight="1" spans="1:5">
      <c r="A76" s="212" t="s">
        <v>157</v>
      </c>
      <c r="B76" s="214" t="s">
        <v>158</v>
      </c>
      <c r="C76" s="211">
        <v>7000</v>
      </c>
      <c r="D76" s="211">
        <v>7000</v>
      </c>
      <c r="E76" s="211">
        <v>0</v>
      </c>
    </row>
    <row r="77" ht="20" hidden="1" customHeight="1" spans="1:5">
      <c r="A77" s="212" t="s">
        <v>980</v>
      </c>
      <c r="B77" s="214" t="s">
        <v>126</v>
      </c>
      <c r="C77" s="211">
        <v>0</v>
      </c>
      <c r="D77" s="211">
        <v>0</v>
      </c>
      <c r="E77" s="211">
        <v>0</v>
      </c>
    </row>
    <row r="78" ht="20" hidden="1" customHeight="1" spans="1:5">
      <c r="A78" s="212" t="s">
        <v>981</v>
      </c>
      <c r="B78" s="214" t="s">
        <v>982</v>
      </c>
      <c r="C78" s="211">
        <v>0</v>
      </c>
      <c r="D78" s="211">
        <v>0</v>
      </c>
      <c r="E78" s="211">
        <v>0</v>
      </c>
    </row>
    <row r="79" ht="20" customHeight="1" spans="1:5">
      <c r="A79" s="212" t="s">
        <v>159</v>
      </c>
      <c r="B79" s="213" t="s">
        <v>160</v>
      </c>
      <c r="C79" s="211">
        <v>808.6209</v>
      </c>
      <c r="D79" s="211">
        <v>808.6209</v>
      </c>
      <c r="E79" s="211">
        <v>0</v>
      </c>
    </row>
    <row r="80" ht="20" customHeight="1" spans="1:5">
      <c r="A80" s="212" t="s">
        <v>161</v>
      </c>
      <c r="B80" s="214" t="s">
        <v>92</v>
      </c>
      <c r="C80" s="211">
        <v>640.6209</v>
      </c>
      <c r="D80" s="211">
        <v>640.6209</v>
      </c>
      <c r="E80" s="211">
        <v>0</v>
      </c>
    </row>
    <row r="81" ht="20" hidden="1" customHeight="1" spans="1:5">
      <c r="A81" s="212" t="s">
        <v>983</v>
      </c>
      <c r="B81" s="214" t="s">
        <v>94</v>
      </c>
      <c r="C81" s="211">
        <v>0</v>
      </c>
      <c r="D81" s="211">
        <v>0</v>
      </c>
      <c r="E81" s="211">
        <v>0</v>
      </c>
    </row>
    <row r="82" ht="20" hidden="1" customHeight="1" spans="1:5">
      <c r="A82" s="212" t="s">
        <v>984</v>
      </c>
      <c r="B82" s="214" t="s">
        <v>120</v>
      </c>
      <c r="C82" s="211">
        <v>0</v>
      </c>
      <c r="D82" s="211">
        <v>0</v>
      </c>
      <c r="E82" s="211">
        <v>0</v>
      </c>
    </row>
    <row r="83" ht="20" customHeight="1" spans="1:5">
      <c r="A83" s="212" t="s">
        <v>162</v>
      </c>
      <c r="B83" s="214" t="s">
        <v>163</v>
      </c>
      <c r="C83" s="211">
        <v>168</v>
      </c>
      <c r="D83" s="211">
        <v>168</v>
      </c>
      <c r="E83" s="211">
        <v>0</v>
      </c>
    </row>
    <row r="84" ht="20" hidden="1" customHeight="1" spans="1:5">
      <c r="A84" s="212" t="s">
        <v>985</v>
      </c>
      <c r="B84" s="214" t="s">
        <v>986</v>
      </c>
      <c r="C84" s="211">
        <v>0</v>
      </c>
      <c r="D84" s="211">
        <v>0</v>
      </c>
      <c r="E84" s="211">
        <v>0</v>
      </c>
    </row>
    <row r="85" ht="20" hidden="1" customHeight="1" spans="1:5">
      <c r="A85" s="212" t="s">
        <v>987</v>
      </c>
      <c r="B85" s="214" t="s">
        <v>151</v>
      </c>
      <c r="C85" s="211">
        <v>0</v>
      </c>
      <c r="D85" s="211">
        <v>0</v>
      </c>
      <c r="E85" s="211">
        <v>0</v>
      </c>
    </row>
    <row r="86" ht="20" hidden="1" customHeight="1" spans="1:5">
      <c r="A86" s="212" t="s">
        <v>988</v>
      </c>
      <c r="B86" s="214" t="s">
        <v>126</v>
      </c>
      <c r="C86" s="211">
        <v>0</v>
      </c>
      <c r="D86" s="211">
        <v>0</v>
      </c>
      <c r="E86" s="211">
        <v>0</v>
      </c>
    </row>
    <row r="87" ht="20" hidden="1" customHeight="1" spans="1:5">
      <c r="A87" s="212" t="s">
        <v>989</v>
      </c>
      <c r="B87" s="214" t="s">
        <v>990</v>
      </c>
      <c r="C87" s="211">
        <v>0</v>
      </c>
      <c r="D87" s="211">
        <v>0</v>
      </c>
      <c r="E87" s="211">
        <v>0</v>
      </c>
    </row>
    <row r="88" ht="20" hidden="1" customHeight="1" spans="1:5">
      <c r="A88" s="212" t="s">
        <v>991</v>
      </c>
      <c r="B88" s="213" t="s">
        <v>992</v>
      </c>
      <c r="C88" s="211">
        <v>0</v>
      </c>
      <c r="D88" s="211">
        <v>0</v>
      </c>
      <c r="E88" s="211">
        <v>0</v>
      </c>
    </row>
    <row r="89" ht="20" hidden="1" customHeight="1" spans="1:5">
      <c r="A89" s="212" t="s">
        <v>993</v>
      </c>
      <c r="B89" s="214" t="s">
        <v>92</v>
      </c>
      <c r="C89" s="211">
        <v>0</v>
      </c>
      <c r="D89" s="211">
        <v>0</v>
      </c>
      <c r="E89" s="211">
        <v>0</v>
      </c>
    </row>
    <row r="90" ht="20" hidden="1" customHeight="1" spans="1:5">
      <c r="A90" s="212" t="s">
        <v>994</v>
      </c>
      <c r="B90" s="214" t="s">
        <v>94</v>
      </c>
      <c r="C90" s="211">
        <v>0</v>
      </c>
      <c r="D90" s="211">
        <v>0</v>
      </c>
      <c r="E90" s="211">
        <v>0</v>
      </c>
    </row>
    <row r="91" ht="20" hidden="1" customHeight="1" spans="1:5">
      <c r="A91" s="212" t="s">
        <v>995</v>
      </c>
      <c r="B91" s="214" t="s">
        <v>120</v>
      </c>
      <c r="C91" s="211">
        <v>0</v>
      </c>
      <c r="D91" s="211">
        <v>0</v>
      </c>
      <c r="E91" s="211">
        <v>0</v>
      </c>
    </row>
    <row r="92" ht="20" hidden="1" customHeight="1" spans="1:5">
      <c r="A92" s="212" t="s">
        <v>996</v>
      </c>
      <c r="B92" s="214" t="s">
        <v>997</v>
      </c>
      <c r="C92" s="211">
        <v>0</v>
      </c>
      <c r="D92" s="211">
        <v>0</v>
      </c>
      <c r="E92" s="211">
        <v>0</v>
      </c>
    </row>
    <row r="93" ht="20" hidden="1" customHeight="1" spans="1:5">
      <c r="A93" s="212" t="s">
        <v>998</v>
      </c>
      <c r="B93" s="214" t="s">
        <v>999</v>
      </c>
      <c r="C93" s="211">
        <v>0</v>
      </c>
      <c r="D93" s="211">
        <v>0</v>
      </c>
      <c r="E93" s="211">
        <v>0</v>
      </c>
    </row>
    <row r="94" ht="20" hidden="1" customHeight="1" spans="1:5">
      <c r="A94" s="212" t="s">
        <v>1000</v>
      </c>
      <c r="B94" s="214" t="s">
        <v>151</v>
      </c>
      <c r="C94" s="211">
        <v>0</v>
      </c>
      <c r="D94" s="211">
        <v>0</v>
      </c>
      <c r="E94" s="211">
        <v>0</v>
      </c>
    </row>
    <row r="95" ht="20" hidden="1" customHeight="1" spans="1:5">
      <c r="A95" s="212" t="s">
        <v>1001</v>
      </c>
      <c r="B95" s="214" t="s">
        <v>1002</v>
      </c>
      <c r="C95" s="211">
        <v>0</v>
      </c>
      <c r="D95" s="211">
        <v>0</v>
      </c>
      <c r="E95" s="211">
        <v>0</v>
      </c>
    </row>
    <row r="96" ht="20" hidden="1" customHeight="1" spans="1:5">
      <c r="A96" s="212" t="s">
        <v>1003</v>
      </c>
      <c r="B96" s="214" t="s">
        <v>1004</v>
      </c>
      <c r="C96" s="211">
        <v>0</v>
      </c>
      <c r="D96" s="211">
        <v>0</v>
      </c>
      <c r="E96" s="211">
        <v>0</v>
      </c>
    </row>
    <row r="97" ht="20" hidden="1" customHeight="1" spans="1:5">
      <c r="A97" s="212" t="s">
        <v>1005</v>
      </c>
      <c r="B97" s="214" t="s">
        <v>1006</v>
      </c>
      <c r="C97" s="211">
        <v>0</v>
      </c>
      <c r="D97" s="211">
        <v>0</v>
      </c>
      <c r="E97" s="211">
        <v>0</v>
      </c>
    </row>
    <row r="98" ht="20" hidden="1" customHeight="1" spans="1:5">
      <c r="A98" s="212" t="s">
        <v>1007</v>
      </c>
      <c r="B98" s="214" t="s">
        <v>1008</v>
      </c>
      <c r="C98" s="211">
        <v>0</v>
      </c>
      <c r="D98" s="211">
        <v>0</v>
      </c>
      <c r="E98" s="211">
        <v>0</v>
      </c>
    </row>
    <row r="99" ht="20" hidden="1" customHeight="1" spans="1:5">
      <c r="A99" s="212" t="s">
        <v>1009</v>
      </c>
      <c r="B99" s="214" t="s">
        <v>126</v>
      </c>
      <c r="C99" s="211">
        <v>0</v>
      </c>
      <c r="D99" s="211">
        <v>0</v>
      </c>
      <c r="E99" s="211">
        <v>0</v>
      </c>
    </row>
    <row r="100" ht="20" hidden="1" customHeight="1" spans="1:5">
      <c r="A100" s="212" t="s">
        <v>1010</v>
      </c>
      <c r="B100" s="214" t="s">
        <v>1011</v>
      </c>
      <c r="C100" s="211">
        <v>0</v>
      </c>
      <c r="D100" s="211">
        <v>0</v>
      </c>
      <c r="E100" s="211">
        <v>0</v>
      </c>
    </row>
    <row r="101" ht="20" customHeight="1" spans="1:5">
      <c r="A101" s="212" t="s">
        <v>164</v>
      </c>
      <c r="B101" s="213" t="s">
        <v>165</v>
      </c>
      <c r="C101" s="211">
        <v>2432.1756</v>
      </c>
      <c r="D101" s="211">
        <v>2432.1756</v>
      </c>
      <c r="E101" s="211">
        <v>0</v>
      </c>
    </row>
    <row r="102" ht="20" customHeight="1" spans="1:5">
      <c r="A102" s="212" t="s">
        <v>166</v>
      </c>
      <c r="B102" s="214" t="s">
        <v>92</v>
      </c>
      <c r="C102" s="211">
        <v>1718.4156</v>
      </c>
      <c r="D102" s="211">
        <v>1718.4156</v>
      </c>
      <c r="E102" s="211">
        <v>0</v>
      </c>
    </row>
    <row r="103" ht="20" customHeight="1" spans="1:5">
      <c r="A103" s="212" t="s">
        <v>167</v>
      </c>
      <c r="B103" s="214" t="s">
        <v>94</v>
      </c>
      <c r="C103" s="211">
        <v>353.76</v>
      </c>
      <c r="D103" s="211">
        <v>353.76</v>
      </c>
      <c r="E103" s="211">
        <v>0</v>
      </c>
    </row>
    <row r="104" ht="20" hidden="1" customHeight="1" spans="1:5">
      <c r="A104" s="212" t="s">
        <v>1012</v>
      </c>
      <c r="B104" s="214" t="s">
        <v>120</v>
      </c>
      <c r="C104" s="211">
        <v>0</v>
      </c>
      <c r="D104" s="211">
        <v>0</v>
      </c>
      <c r="E104" s="211">
        <v>0</v>
      </c>
    </row>
    <row r="105" ht="20" customHeight="1" spans="1:5">
      <c r="A105" s="212" t="s">
        <v>168</v>
      </c>
      <c r="B105" s="214" t="s">
        <v>169</v>
      </c>
      <c r="C105" s="211">
        <v>70</v>
      </c>
      <c r="D105" s="211">
        <v>70</v>
      </c>
      <c r="E105" s="211">
        <v>0</v>
      </c>
    </row>
    <row r="106" ht="20" customHeight="1" spans="1:5">
      <c r="A106" s="212" t="s">
        <v>170</v>
      </c>
      <c r="B106" s="214" t="s">
        <v>171</v>
      </c>
      <c r="C106" s="211">
        <v>90</v>
      </c>
      <c r="D106" s="211">
        <v>90</v>
      </c>
      <c r="E106" s="211">
        <v>0</v>
      </c>
    </row>
    <row r="107" ht="20" customHeight="1" spans="1:5">
      <c r="A107" s="212" t="s">
        <v>172</v>
      </c>
      <c r="B107" s="214" t="s">
        <v>173</v>
      </c>
      <c r="C107" s="211">
        <v>200</v>
      </c>
      <c r="D107" s="211">
        <v>200</v>
      </c>
      <c r="E107" s="211">
        <v>0</v>
      </c>
    </row>
    <row r="108" ht="20" hidden="1" customHeight="1" spans="1:5">
      <c r="A108" s="212" t="s">
        <v>1013</v>
      </c>
      <c r="B108" s="214" t="s">
        <v>126</v>
      </c>
      <c r="C108" s="211">
        <v>0</v>
      </c>
      <c r="D108" s="211">
        <v>0</v>
      </c>
      <c r="E108" s="211">
        <v>0</v>
      </c>
    </row>
    <row r="109" ht="20" hidden="1" customHeight="1" spans="1:5">
      <c r="A109" s="212" t="s">
        <v>1014</v>
      </c>
      <c r="B109" s="214" t="s">
        <v>1015</v>
      </c>
      <c r="C109" s="211">
        <v>0</v>
      </c>
      <c r="D109" s="211">
        <v>0</v>
      </c>
      <c r="E109" s="211">
        <v>0</v>
      </c>
    </row>
    <row r="110" ht="20" hidden="1" customHeight="1" spans="1:5">
      <c r="A110" s="212" t="s">
        <v>1016</v>
      </c>
      <c r="B110" s="213" t="s">
        <v>1017</v>
      </c>
      <c r="C110" s="211">
        <v>0</v>
      </c>
      <c r="D110" s="211">
        <v>0</v>
      </c>
      <c r="E110" s="211">
        <v>0</v>
      </c>
    </row>
    <row r="111" ht="20" hidden="1" customHeight="1" spans="1:5">
      <c r="A111" s="212" t="s">
        <v>1018</v>
      </c>
      <c r="B111" s="214" t="s">
        <v>92</v>
      </c>
      <c r="C111" s="211">
        <v>0</v>
      </c>
      <c r="D111" s="211">
        <v>0</v>
      </c>
      <c r="E111" s="211">
        <v>0</v>
      </c>
    </row>
    <row r="112" ht="20" hidden="1" customHeight="1" spans="1:5">
      <c r="A112" s="212" t="s">
        <v>1019</v>
      </c>
      <c r="B112" s="214" t="s">
        <v>94</v>
      </c>
      <c r="C112" s="211">
        <v>0</v>
      </c>
      <c r="D112" s="211">
        <v>0</v>
      </c>
      <c r="E112" s="211">
        <v>0</v>
      </c>
    </row>
    <row r="113" ht="20" hidden="1" customHeight="1" spans="1:5">
      <c r="A113" s="212" t="s">
        <v>1020</v>
      </c>
      <c r="B113" s="214" t="s">
        <v>120</v>
      </c>
      <c r="C113" s="211">
        <v>0</v>
      </c>
      <c r="D113" s="211">
        <v>0</v>
      </c>
      <c r="E113" s="211">
        <v>0</v>
      </c>
    </row>
    <row r="114" ht="20" hidden="1" customHeight="1" spans="1:5">
      <c r="A114" s="212" t="s">
        <v>1021</v>
      </c>
      <c r="B114" s="214" t="s">
        <v>1022</v>
      </c>
      <c r="C114" s="211">
        <v>0</v>
      </c>
      <c r="D114" s="211">
        <v>0</v>
      </c>
      <c r="E114" s="211">
        <v>0</v>
      </c>
    </row>
    <row r="115" ht="20" hidden="1" customHeight="1" spans="1:5">
      <c r="A115" s="212" t="s">
        <v>1023</v>
      </c>
      <c r="B115" s="214" t="s">
        <v>1024</v>
      </c>
      <c r="C115" s="211">
        <v>0</v>
      </c>
      <c r="D115" s="211">
        <v>0</v>
      </c>
      <c r="E115" s="211">
        <v>0</v>
      </c>
    </row>
    <row r="116" ht="20" hidden="1" customHeight="1" spans="1:5">
      <c r="A116" s="212" t="s">
        <v>1025</v>
      </c>
      <c r="B116" s="214" t="s">
        <v>1026</v>
      </c>
      <c r="C116" s="211">
        <v>0</v>
      </c>
      <c r="D116" s="211">
        <v>0</v>
      </c>
      <c r="E116" s="211">
        <v>0</v>
      </c>
    </row>
    <row r="117" ht="20" hidden="1" customHeight="1" spans="1:5">
      <c r="A117" s="212" t="s">
        <v>1027</v>
      </c>
      <c r="B117" s="214" t="s">
        <v>1028</v>
      </c>
      <c r="C117" s="211">
        <v>0</v>
      </c>
      <c r="D117" s="211">
        <v>0</v>
      </c>
      <c r="E117" s="211">
        <v>0</v>
      </c>
    </row>
    <row r="118" ht="20" hidden="1" customHeight="1" spans="1:5">
      <c r="A118" s="212" t="s">
        <v>1029</v>
      </c>
      <c r="B118" s="214" t="s">
        <v>1030</v>
      </c>
      <c r="C118" s="211">
        <v>0</v>
      </c>
      <c r="D118" s="211">
        <v>0</v>
      </c>
      <c r="E118" s="211">
        <v>0</v>
      </c>
    </row>
    <row r="119" ht="20" hidden="1" customHeight="1" spans="1:5">
      <c r="A119" s="212" t="s">
        <v>1031</v>
      </c>
      <c r="B119" s="214" t="s">
        <v>126</v>
      </c>
      <c r="C119" s="211">
        <v>0</v>
      </c>
      <c r="D119" s="211">
        <v>0</v>
      </c>
      <c r="E119" s="211">
        <v>0</v>
      </c>
    </row>
    <row r="120" ht="20" hidden="1" customHeight="1" spans="1:5">
      <c r="A120" s="212" t="s">
        <v>1032</v>
      </c>
      <c r="B120" s="214" t="s">
        <v>1033</v>
      </c>
      <c r="C120" s="211">
        <v>0</v>
      </c>
      <c r="D120" s="211">
        <v>0</v>
      </c>
      <c r="E120" s="211">
        <v>0</v>
      </c>
    </row>
    <row r="121" ht="20" hidden="1" customHeight="1" spans="1:5">
      <c r="A121" s="212" t="s">
        <v>1034</v>
      </c>
      <c r="B121" s="213" t="s">
        <v>1035</v>
      </c>
      <c r="C121" s="211">
        <v>0</v>
      </c>
      <c r="D121" s="211">
        <v>0</v>
      </c>
      <c r="E121" s="211">
        <v>0</v>
      </c>
    </row>
    <row r="122" ht="20" hidden="1" customHeight="1" spans="1:5">
      <c r="A122" s="212" t="s">
        <v>1036</v>
      </c>
      <c r="B122" s="214" t="s">
        <v>92</v>
      </c>
      <c r="C122" s="211">
        <v>0</v>
      </c>
      <c r="D122" s="211">
        <v>0</v>
      </c>
      <c r="E122" s="211">
        <v>0</v>
      </c>
    </row>
    <row r="123" ht="20" hidden="1" customHeight="1" spans="1:5">
      <c r="A123" s="212" t="s">
        <v>1037</v>
      </c>
      <c r="B123" s="214" t="s">
        <v>94</v>
      </c>
      <c r="C123" s="211">
        <v>0</v>
      </c>
      <c r="D123" s="211">
        <v>0</v>
      </c>
      <c r="E123" s="211">
        <v>0</v>
      </c>
    </row>
    <row r="124" ht="20" hidden="1" customHeight="1" spans="1:5">
      <c r="A124" s="212" t="s">
        <v>1038</v>
      </c>
      <c r="B124" s="214" t="s">
        <v>120</v>
      </c>
      <c r="C124" s="211">
        <v>0</v>
      </c>
      <c r="D124" s="211">
        <v>0</v>
      </c>
      <c r="E124" s="211">
        <v>0</v>
      </c>
    </row>
    <row r="125" ht="20" hidden="1" customHeight="1" spans="1:5">
      <c r="A125" s="212" t="s">
        <v>1039</v>
      </c>
      <c r="B125" s="214" t="s">
        <v>1040</v>
      </c>
      <c r="C125" s="211">
        <v>0</v>
      </c>
      <c r="D125" s="211">
        <v>0</v>
      </c>
      <c r="E125" s="211">
        <v>0</v>
      </c>
    </row>
    <row r="126" ht="20" hidden="1" customHeight="1" spans="1:5">
      <c r="A126" s="212" t="s">
        <v>1041</v>
      </c>
      <c r="B126" s="214" t="s">
        <v>1042</v>
      </c>
      <c r="C126" s="211">
        <v>0</v>
      </c>
      <c r="D126" s="211">
        <v>0</v>
      </c>
      <c r="E126" s="211">
        <v>0</v>
      </c>
    </row>
    <row r="127" ht="20" hidden="1" customHeight="1" spans="1:5">
      <c r="A127" s="212" t="s">
        <v>1043</v>
      </c>
      <c r="B127" s="214" t="s">
        <v>1044</v>
      </c>
      <c r="C127" s="211">
        <v>0</v>
      </c>
      <c r="D127" s="211">
        <v>0</v>
      </c>
      <c r="E127" s="211">
        <v>0</v>
      </c>
    </row>
    <row r="128" ht="20" hidden="1" customHeight="1" spans="1:5">
      <c r="A128" s="212" t="s">
        <v>1045</v>
      </c>
      <c r="B128" s="214" t="s">
        <v>1046</v>
      </c>
      <c r="C128" s="211">
        <v>0</v>
      </c>
      <c r="D128" s="211">
        <v>0</v>
      </c>
      <c r="E128" s="211">
        <v>0</v>
      </c>
    </row>
    <row r="129" ht="20" hidden="1" customHeight="1" spans="1:5">
      <c r="A129" s="212" t="s">
        <v>1047</v>
      </c>
      <c r="B129" s="214" t="s">
        <v>1048</v>
      </c>
      <c r="C129" s="211">
        <v>0</v>
      </c>
      <c r="D129" s="211">
        <v>0</v>
      </c>
      <c r="E129" s="211">
        <v>0</v>
      </c>
    </row>
    <row r="130" ht="20" hidden="1" customHeight="1" spans="1:5">
      <c r="A130" s="212" t="s">
        <v>1049</v>
      </c>
      <c r="B130" s="214" t="s">
        <v>1050</v>
      </c>
      <c r="C130" s="211">
        <v>0</v>
      </c>
      <c r="D130" s="211">
        <v>0</v>
      </c>
      <c r="E130" s="211">
        <v>0</v>
      </c>
    </row>
    <row r="131" ht="20" hidden="1" customHeight="1" spans="1:5">
      <c r="A131" s="212" t="s">
        <v>1051</v>
      </c>
      <c r="B131" s="214" t="s">
        <v>126</v>
      </c>
      <c r="C131" s="211">
        <v>0</v>
      </c>
      <c r="D131" s="211">
        <v>0</v>
      </c>
      <c r="E131" s="211">
        <v>0</v>
      </c>
    </row>
    <row r="132" ht="20" hidden="1" customHeight="1" spans="1:5">
      <c r="A132" s="212" t="s">
        <v>1052</v>
      </c>
      <c r="B132" s="214" t="s">
        <v>1053</v>
      </c>
      <c r="C132" s="211">
        <v>0</v>
      </c>
      <c r="D132" s="211">
        <v>0</v>
      </c>
      <c r="E132" s="211">
        <v>0</v>
      </c>
    </row>
    <row r="133" ht="20" hidden="1" customHeight="1" spans="1:5">
      <c r="A133" s="212" t="s">
        <v>1054</v>
      </c>
      <c r="B133" s="213" t="s">
        <v>1055</v>
      </c>
      <c r="C133" s="211">
        <v>0</v>
      </c>
      <c r="D133" s="211">
        <v>0</v>
      </c>
      <c r="E133" s="211">
        <v>0</v>
      </c>
    </row>
    <row r="134" ht="20" hidden="1" customHeight="1" spans="1:5">
      <c r="A134" s="212" t="s">
        <v>1056</v>
      </c>
      <c r="B134" s="214" t="s">
        <v>92</v>
      </c>
      <c r="C134" s="211">
        <v>0</v>
      </c>
      <c r="D134" s="211">
        <v>0</v>
      </c>
      <c r="E134" s="211">
        <v>0</v>
      </c>
    </row>
    <row r="135" ht="20" hidden="1" customHeight="1" spans="1:5">
      <c r="A135" s="212" t="s">
        <v>1057</v>
      </c>
      <c r="B135" s="214" t="s">
        <v>94</v>
      </c>
      <c r="C135" s="211">
        <v>0</v>
      </c>
      <c r="D135" s="211">
        <v>0</v>
      </c>
      <c r="E135" s="211">
        <v>0</v>
      </c>
    </row>
    <row r="136" ht="20" hidden="1" customHeight="1" spans="1:5">
      <c r="A136" s="212" t="s">
        <v>1058</v>
      </c>
      <c r="B136" s="214" t="s">
        <v>120</v>
      </c>
      <c r="C136" s="211">
        <v>0</v>
      </c>
      <c r="D136" s="211">
        <v>0</v>
      </c>
      <c r="E136" s="211">
        <v>0</v>
      </c>
    </row>
    <row r="137" ht="20" hidden="1" customHeight="1" spans="1:5">
      <c r="A137" s="212" t="s">
        <v>1059</v>
      </c>
      <c r="B137" s="214" t="s">
        <v>1060</v>
      </c>
      <c r="C137" s="211">
        <v>0</v>
      </c>
      <c r="D137" s="211">
        <v>0</v>
      </c>
      <c r="E137" s="211">
        <v>0</v>
      </c>
    </row>
    <row r="138" ht="20" hidden="1" customHeight="1" spans="1:5">
      <c r="A138" s="212" t="s">
        <v>1061</v>
      </c>
      <c r="B138" s="214" t="s">
        <v>126</v>
      </c>
      <c r="C138" s="211">
        <v>0</v>
      </c>
      <c r="D138" s="211">
        <v>0</v>
      </c>
      <c r="E138" s="211">
        <v>0</v>
      </c>
    </row>
    <row r="139" ht="20" hidden="1" customHeight="1" spans="1:5">
      <c r="A139" s="212" t="s">
        <v>1062</v>
      </c>
      <c r="B139" s="214" t="s">
        <v>1063</v>
      </c>
      <c r="C139" s="211">
        <v>0</v>
      </c>
      <c r="D139" s="216">
        <v>0</v>
      </c>
      <c r="E139" s="211">
        <v>0</v>
      </c>
    </row>
    <row r="140" ht="20" hidden="1" customHeight="1" spans="1:5">
      <c r="A140" s="212" t="s">
        <v>1064</v>
      </c>
      <c r="B140" s="213" t="s">
        <v>1065</v>
      </c>
      <c r="C140" s="216">
        <v>0</v>
      </c>
      <c r="D140" s="211">
        <v>0</v>
      </c>
      <c r="E140" s="216">
        <v>0</v>
      </c>
    </row>
    <row r="141" ht="20" hidden="1" customHeight="1" spans="1:5">
      <c r="A141" s="212" t="s">
        <v>1066</v>
      </c>
      <c r="B141" s="214" t="s">
        <v>92</v>
      </c>
      <c r="C141" s="211">
        <v>0</v>
      </c>
      <c r="D141" s="211">
        <v>0</v>
      </c>
      <c r="E141" s="211">
        <v>0</v>
      </c>
    </row>
    <row r="142" ht="20" hidden="1" customHeight="1" spans="1:5">
      <c r="A142" s="212" t="s">
        <v>1067</v>
      </c>
      <c r="B142" s="214" t="s">
        <v>94</v>
      </c>
      <c r="C142" s="211">
        <v>0</v>
      </c>
      <c r="D142" s="211">
        <v>0</v>
      </c>
      <c r="E142" s="211">
        <v>0</v>
      </c>
    </row>
    <row r="143" ht="20" hidden="1" customHeight="1" spans="1:5">
      <c r="A143" s="212" t="s">
        <v>1068</v>
      </c>
      <c r="B143" s="214" t="s">
        <v>120</v>
      </c>
      <c r="C143" s="211">
        <v>0</v>
      </c>
      <c r="D143" s="211">
        <v>0</v>
      </c>
      <c r="E143" s="211">
        <v>0</v>
      </c>
    </row>
    <row r="144" ht="20" hidden="1" customHeight="1" spans="1:5">
      <c r="A144" s="212" t="s">
        <v>1069</v>
      </c>
      <c r="B144" s="214" t="s">
        <v>1070</v>
      </c>
      <c r="C144" s="211">
        <v>0</v>
      </c>
      <c r="D144" s="211">
        <v>0</v>
      </c>
      <c r="E144" s="211">
        <v>0</v>
      </c>
    </row>
    <row r="145" ht="20" hidden="1" customHeight="1" spans="1:5">
      <c r="A145" s="212" t="s">
        <v>1071</v>
      </c>
      <c r="B145" s="214" t="s">
        <v>1072</v>
      </c>
      <c r="C145" s="211">
        <v>0</v>
      </c>
      <c r="D145" s="211">
        <v>0</v>
      </c>
      <c r="E145" s="211">
        <v>0</v>
      </c>
    </row>
    <row r="146" ht="20" hidden="1" customHeight="1" spans="1:5">
      <c r="A146" s="212" t="s">
        <v>1073</v>
      </c>
      <c r="B146" s="214" t="s">
        <v>126</v>
      </c>
      <c r="C146" s="211">
        <v>0</v>
      </c>
      <c r="D146" s="211">
        <v>0</v>
      </c>
      <c r="E146" s="211">
        <v>0</v>
      </c>
    </row>
    <row r="147" ht="20" hidden="1" customHeight="1" spans="1:5">
      <c r="A147" s="212" t="s">
        <v>1074</v>
      </c>
      <c r="B147" s="214" t="s">
        <v>1075</v>
      </c>
      <c r="C147" s="211">
        <v>0</v>
      </c>
      <c r="D147" s="211">
        <v>0</v>
      </c>
      <c r="E147" s="211">
        <v>0</v>
      </c>
    </row>
    <row r="148" ht="20" customHeight="1" spans="1:5">
      <c r="A148" s="212" t="s">
        <v>174</v>
      </c>
      <c r="B148" s="213" t="s">
        <v>175</v>
      </c>
      <c r="C148" s="211">
        <v>197.4901</v>
      </c>
      <c r="D148" s="211">
        <v>197.4901</v>
      </c>
      <c r="E148" s="211">
        <v>0</v>
      </c>
    </row>
    <row r="149" ht="20" customHeight="1" spans="1:5">
      <c r="A149" s="212" t="s">
        <v>176</v>
      </c>
      <c r="B149" s="214" t="s">
        <v>92</v>
      </c>
      <c r="C149" s="211">
        <v>147.4901</v>
      </c>
      <c r="D149" s="211">
        <v>147.4901</v>
      </c>
      <c r="E149" s="211">
        <v>0</v>
      </c>
    </row>
    <row r="150" ht="20" hidden="1" customHeight="1" spans="1:5">
      <c r="A150" s="212" t="s">
        <v>1076</v>
      </c>
      <c r="B150" s="214" t="s">
        <v>94</v>
      </c>
      <c r="C150" s="211">
        <v>0</v>
      </c>
      <c r="D150" s="211">
        <v>0</v>
      </c>
      <c r="E150" s="211">
        <v>0</v>
      </c>
    </row>
    <row r="151" ht="20" hidden="1" customHeight="1" spans="1:5">
      <c r="A151" s="212" t="s">
        <v>1077</v>
      </c>
      <c r="B151" s="214" t="s">
        <v>120</v>
      </c>
      <c r="C151" s="211">
        <v>0</v>
      </c>
      <c r="D151" s="211">
        <v>0</v>
      </c>
      <c r="E151" s="211">
        <v>0</v>
      </c>
    </row>
    <row r="152" ht="20" customHeight="1" spans="1:5">
      <c r="A152" s="212" t="s">
        <v>177</v>
      </c>
      <c r="B152" s="214" t="s">
        <v>178</v>
      </c>
      <c r="C152" s="211">
        <v>50</v>
      </c>
      <c r="D152" s="211">
        <v>50</v>
      </c>
      <c r="E152" s="211">
        <v>0</v>
      </c>
    </row>
    <row r="153" ht="20" hidden="1" customHeight="1" spans="1:5">
      <c r="A153" s="212" t="s">
        <v>1078</v>
      </c>
      <c r="B153" s="214" t="s">
        <v>1079</v>
      </c>
      <c r="C153" s="211">
        <v>0</v>
      </c>
      <c r="D153" s="211">
        <v>0</v>
      </c>
      <c r="E153" s="211">
        <v>0</v>
      </c>
    </row>
    <row r="154" ht="20" customHeight="1" spans="1:5">
      <c r="A154" s="212" t="s">
        <v>179</v>
      </c>
      <c r="B154" s="213" t="s">
        <v>180</v>
      </c>
      <c r="C154" s="211">
        <v>83.2647</v>
      </c>
      <c r="D154" s="211">
        <v>83.2647</v>
      </c>
      <c r="E154" s="211">
        <v>0</v>
      </c>
    </row>
    <row r="155" ht="20" customHeight="1" spans="1:5">
      <c r="A155" s="212" t="s">
        <v>181</v>
      </c>
      <c r="B155" s="214" t="s">
        <v>92</v>
      </c>
      <c r="C155" s="211">
        <v>38.2647</v>
      </c>
      <c r="D155" s="211">
        <v>38.2647</v>
      </c>
      <c r="E155" s="211">
        <v>0</v>
      </c>
    </row>
    <row r="156" ht="20" customHeight="1" spans="1:5">
      <c r="A156" s="212" t="s">
        <v>182</v>
      </c>
      <c r="B156" s="214" t="s">
        <v>94</v>
      </c>
      <c r="C156" s="211">
        <v>45</v>
      </c>
      <c r="D156" s="211">
        <v>45</v>
      </c>
      <c r="E156" s="211">
        <v>0</v>
      </c>
    </row>
    <row r="157" ht="20" hidden="1" customHeight="1" spans="1:5">
      <c r="A157" s="212" t="s">
        <v>1080</v>
      </c>
      <c r="B157" s="214" t="s">
        <v>120</v>
      </c>
      <c r="C157" s="211">
        <v>0</v>
      </c>
      <c r="D157" s="211">
        <v>0</v>
      </c>
      <c r="E157" s="211">
        <v>0</v>
      </c>
    </row>
    <row r="158" ht="20" hidden="1" customHeight="1" spans="1:5">
      <c r="A158" s="212" t="s">
        <v>1081</v>
      </c>
      <c r="B158" s="214" t="s">
        <v>114</v>
      </c>
      <c r="C158" s="211">
        <v>0</v>
      </c>
      <c r="D158" s="211">
        <v>0</v>
      </c>
      <c r="E158" s="211">
        <v>0</v>
      </c>
    </row>
    <row r="159" ht="20" hidden="1" customHeight="1" spans="1:5">
      <c r="A159" s="212" t="s">
        <v>1082</v>
      </c>
      <c r="B159" s="214" t="s">
        <v>126</v>
      </c>
      <c r="C159" s="211">
        <v>0</v>
      </c>
      <c r="D159" s="211">
        <v>0</v>
      </c>
      <c r="E159" s="211">
        <v>0</v>
      </c>
    </row>
    <row r="160" ht="20" hidden="1" customHeight="1" spans="1:5">
      <c r="A160" s="212" t="s">
        <v>1083</v>
      </c>
      <c r="B160" s="214" t="s">
        <v>1084</v>
      </c>
      <c r="C160" s="211">
        <v>0</v>
      </c>
      <c r="D160" s="211">
        <v>0</v>
      </c>
      <c r="E160" s="211">
        <v>0</v>
      </c>
    </row>
    <row r="161" ht="20" customHeight="1" spans="1:5">
      <c r="A161" s="212" t="s">
        <v>183</v>
      </c>
      <c r="B161" s="213" t="s">
        <v>184</v>
      </c>
      <c r="C161" s="211">
        <v>470.8941</v>
      </c>
      <c r="D161" s="211">
        <v>470.8941</v>
      </c>
      <c r="E161" s="211">
        <v>0</v>
      </c>
    </row>
    <row r="162" ht="20" customHeight="1" spans="1:5">
      <c r="A162" s="212" t="s">
        <v>185</v>
      </c>
      <c r="B162" s="214" t="s">
        <v>92</v>
      </c>
      <c r="C162" s="211">
        <v>349.8623</v>
      </c>
      <c r="D162" s="211">
        <v>349.8623</v>
      </c>
      <c r="E162" s="211">
        <v>0</v>
      </c>
    </row>
    <row r="163" ht="20" customHeight="1" spans="1:5">
      <c r="A163" s="212" t="s">
        <v>186</v>
      </c>
      <c r="B163" s="214" t="s">
        <v>94</v>
      </c>
      <c r="C163" s="211">
        <v>114</v>
      </c>
      <c r="D163" s="211">
        <v>114</v>
      </c>
      <c r="E163" s="211">
        <v>0</v>
      </c>
    </row>
    <row r="164" ht="20" hidden="1" customHeight="1" spans="1:5">
      <c r="A164" s="212" t="s">
        <v>1085</v>
      </c>
      <c r="B164" s="214" t="s">
        <v>120</v>
      </c>
      <c r="C164" s="211">
        <v>0</v>
      </c>
      <c r="D164" s="211">
        <v>0</v>
      </c>
      <c r="E164" s="211">
        <v>0</v>
      </c>
    </row>
    <row r="165" ht="20" hidden="1" customHeight="1" spans="1:5">
      <c r="A165" s="212" t="s">
        <v>1086</v>
      </c>
      <c r="B165" s="214" t="s">
        <v>1087</v>
      </c>
      <c r="C165" s="211">
        <v>0</v>
      </c>
      <c r="D165" s="211">
        <v>0</v>
      </c>
      <c r="E165" s="211">
        <v>0</v>
      </c>
    </row>
    <row r="166" ht="20" customHeight="1" spans="1:5">
      <c r="A166" s="212" t="s">
        <v>187</v>
      </c>
      <c r="B166" s="214" t="s">
        <v>126</v>
      </c>
      <c r="C166" s="211">
        <v>7.0318</v>
      </c>
      <c r="D166" s="211">
        <v>7.0318</v>
      </c>
      <c r="E166" s="211">
        <v>0</v>
      </c>
    </row>
    <row r="167" ht="20" hidden="1" customHeight="1" spans="1:5">
      <c r="A167" s="212" t="s">
        <v>1088</v>
      </c>
      <c r="B167" s="214" t="s">
        <v>1089</v>
      </c>
      <c r="C167" s="211">
        <v>0</v>
      </c>
      <c r="D167" s="211">
        <v>0</v>
      </c>
      <c r="E167" s="211">
        <v>0</v>
      </c>
    </row>
    <row r="168" ht="20" customHeight="1" spans="1:5">
      <c r="A168" s="212" t="s">
        <v>188</v>
      </c>
      <c r="B168" s="213" t="s">
        <v>189</v>
      </c>
      <c r="C168" s="211">
        <f>2922.837+57</f>
        <v>2979.837</v>
      </c>
      <c r="D168" s="211">
        <f>2922.837+57</f>
        <v>2979.837</v>
      </c>
      <c r="E168" s="211">
        <v>0</v>
      </c>
    </row>
    <row r="169" ht="20" customHeight="1" spans="1:5">
      <c r="A169" s="212" t="s">
        <v>190</v>
      </c>
      <c r="B169" s="214" t="s">
        <v>92</v>
      </c>
      <c r="C169" s="211">
        <v>1378.141</v>
      </c>
      <c r="D169" s="211">
        <v>1378.141</v>
      </c>
      <c r="E169" s="211">
        <v>0</v>
      </c>
    </row>
    <row r="170" ht="20" customHeight="1" spans="1:5">
      <c r="A170" s="212" t="s">
        <v>191</v>
      </c>
      <c r="B170" s="214" t="s">
        <v>94</v>
      </c>
      <c r="C170" s="211">
        <f>1544.696+57</f>
        <v>1601.696</v>
      </c>
      <c r="D170" s="211">
        <f>1544.696+57</f>
        <v>1601.696</v>
      </c>
      <c r="E170" s="211">
        <v>0</v>
      </c>
    </row>
    <row r="171" ht="20" hidden="1" customHeight="1" spans="1:5">
      <c r="A171" s="212" t="s">
        <v>1090</v>
      </c>
      <c r="B171" s="214" t="s">
        <v>120</v>
      </c>
      <c r="C171" s="211">
        <v>0</v>
      </c>
      <c r="D171" s="211">
        <v>0</v>
      </c>
      <c r="E171" s="211">
        <v>0</v>
      </c>
    </row>
    <row r="172" ht="20" hidden="1" customHeight="1" spans="1:5">
      <c r="A172" s="212" t="s">
        <v>1091</v>
      </c>
      <c r="B172" s="214" t="s">
        <v>1092</v>
      </c>
      <c r="C172" s="211">
        <v>0</v>
      </c>
      <c r="D172" s="211">
        <v>0</v>
      </c>
      <c r="E172" s="211">
        <v>0</v>
      </c>
    </row>
    <row r="173" ht="20" hidden="1" customHeight="1" spans="1:5">
      <c r="A173" s="212" t="s">
        <v>1093</v>
      </c>
      <c r="B173" s="214" t="s">
        <v>126</v>
      </c>
      <c r="C173" s="211">
        <v>0</v>
      </c>
      <c r="D173" s="211">
        <v>0</v>
      </c>
      <c r="E173" s="211">
        <v>0</v>
      </c>
    </row>
    <row r="174" ht="20" hidden="1" customHeight="1" spans="1:5">
      <c r="A174" s="212" t="s">
        <v>1094</v>
      </c>
      <c r="B174" s="214" t="s">
        <v>1095</v>
      </c>
      <c r="C174" s="211">
        <v>0</v>
      </c>
      <c r="D174" s="211">
        <v>0</v>
      </c>
      <c r="E174" s="211">
        <v>0</v>
      </c>
    </row>
    <row r="175" ht="20" customHeight="1" spans="1:5">
      <c r="A175" s="212" t="s">
        <v>192</v>
      </c>
      <c r="B175" s="213" t="s">
        <v>193</v>
      </c>
      <c r="C175" s="211">
        <v>913.9632</v>
      </c>
      <c r="D175" s="211">
        <v>913.9632</v>
      </c>
      <c r="E175" s="211">
        <v>0</v>
      </c>
    </row>
    <row r="176" ht="20" customHeight="1" spans="1:5">
      <c r="A176" s="212" t="s">
        <v>194</v>
      </c>
      <c r="B176" s="214" t="s">
        <v>92</v>
      </c>
      <c r="C176" s="211">
        <v>373.2592</v>
      </c>
      <c r="D176" s="211">
        <v>373.2592</v>
      </c>
      <c r="E176" s="211">
        <v>0</v>
      </c>
    </row>
    <row r="177" ht="20" customHeight="1" spans="1:5">
      <c r="A177" s="212" t="s">
        <v>195</v>
      </c>
      <c r="B177" s="214" t="s">
        <v>94</v>
      </c>
      <c r="C177" s="211">
        <v>348.6892</v>
      </c>
      <c r="D177" s="211">
        <v>348.6892</v>
      </c>
      <c r="E177" s="211">
        <v>0</v>
      </c>
    </row>
    <row r="178" ht="20" hidden="1" customHeight="1" spans="1:5">
      <c r="A178" s="212" t="s">
        <v>1096</v>
      </c>
      <c r="B178" s="214" t="s">
        <v>120</v>
      </c>
      <c r="C178" s="211">
        <v>0</v>
      </c>
      <c r="D178" s="211">
        <v>0</v>
      </c>
      <c r="E178" s="211">
        <v>0</v>
      </c>
    </row>
    <row r="179" ht="20" customHeight="1" spans="1:5">
      <c r="A179" s="212" t="s">
        <v>196</v>
      </c>
      <c r="B179" s="214" t="s">
        <v>197</v>
      </c>
      <c r="C179" s="211">
        <v>25</v>
      </c>
      <c r="D179" s="211">
        <v>25</v>
      </c>
      <c r="E179" s="211">
        <v>0</v>
      </c>
    </row>
    <row r="180" ht="20" customHeight="1" spans="1:5">
      <c r="A180" s="212" t="s">
        <v>198</v>
      </c>
      <c r="B180" s="214" t="s">
        <v>126</v>
      </c>
      <c r="C180" s="211">
        <v>167.0148</v>
      </c>
      <c r="D180" s="211">
        <v>167.0148</v>
      </c>
      <c r="E180" s="211">
        <v>0</v>
      </c>
    </row>
    <row r="181" ht="20" hidden="1" customHeight="1" spans="1:5">
      <c r="A181" s="212" t="s">
        <v>1097</v>
      </c>
      <c r="B181" s="214" t="s">
        <v>1098</v>
      </c>
      <c r="C181" s="211">
        <v>0</v>
      </c>
      <c r="D181" s="211">
        <v>0</v>
      </c>
      <c r="E181" s="211">
        <v>0</v>
      </c>
    </row>
    <row r="182" ht="20" customHeight="1" spans="1:5">
      <c r="A182" s="212" t="s">
        <v>199</v>
      </c>
      <c r="B182" s="213" t="s">
        <v>200</v>
      </c>
      <c r="C182" s="211">
        <v>1171.8223</v>
      </c>
      <c r="D182" s="211">
        <v>1142.7223</v>
      </c>
      <c r="E182" s="211">
        <v>29.1</v>
      </c>
    </row>
    <row r="183" ht="20" customHeight="1" spans="1:5">
      <c r="A183" s="212" t="s">
        <v>201</v>
      </c>
      <c r="B183" s="214" t="s">
        <v>92</v>
      </c>
      <c r="C183" s="211">
        <v>202.7223</v>
      </c>
      <c r="D183" s="211">
        <v>202.7223</v>
      </c>
      <c r="E183" s="211">
        <v>0</v>
      </c>
    </row>
    <row r="184" ht="20" customHeight="1" spans="1:5">
      <c r="A184" s="212" t="s">
        <v>202</v>
      </c>
      <c r="B184" s="214" t="s">
        <v>94</v>
      </c>
      <c r="C184" s="211">
        <v>785</v>
      </c>
      <c r="D184" s="211">
        <v>785</v>
      </c>
      <c r="E184" s="211">
        <v>0</v>
      </c>
    </row>
    <row r="185" ht="20" hidden="1" customHeight="1" spans="1:5">
      <c r="A185" s="212" t="s">
        <v>1099</v>
      </c>
      <c r="B185" s="214" t="s">
        <v>120</v>
      </c>
      <c r="C185" s="211">
        <v>0</v>
      </c>
      <c r="D185" s="211">
        <v>0</v>
      </c>
      <c r="E185" s="211">
        <v>0</v>
      </c>
    </row>
    <row r="186" ht="20" customHeight="1" spans="1:5">
      <c r="A186" s="212" t="s">
        <v>203</v>
      </c>
      <c r="B186" s="214" t="s">
        <v>204</v>
      </c>
      <c r="C186" s="211">
        <v>184.1</v>
      </c>
      <c r="D186" s="211">
        <v>155</v>
      </c>
      <c r="E186" s="211">
        <v>29.1</v>
      </c>
    </row>
    <row r="187" ht="20" hidden="1" customHeight="1" spans="1:5">
      <c r="A187" s="212" t="s">
        <v>1100</v>
      </c>
      <c r="B187" s="214" t="s">
        <v>126</v>
      </c>
      <c r="C187" s="211">
        <v>0</v>
      </c>
      <c r="D187" s="211">
        <v>0</v>
      </c>
      <c r="E187" s="211">
        <v>0</v>
      </c>
    </row>
    <row r="188" ht="20" hidden="1" customHeight="1" spans="1:5">
      <c r="A188" s="212" t="s">
        <v>1101</v>
      </c>
      <c r="B188" s="214" t="s">
        <v>1102</v>
      </c>
      <c r="C188" s="211">
        <v>0</v>
      </c>
      <c r="D188" s="211">
        <v>0</v>
      </c>
      <c r="E188" s="211">
        <v>0</v>
      </c>
    </row>
    <row r="189" ht="20" customHeight="1" spans="1:5">
      <c r="A189" s="212" t="s">
        <v>205</v>
      </c>
      <c r="B189" s="213" t="s">
        <v>206</v>
      </c>
      <c r="C189" s="211">
        <v>307.9434</v>
      </c>
      <c r="D189" s="211">
        <v>307.7434</v>
      </c>
      <c r="E189" s="211">
        <v>0.2</v>
      </c>
    </row>
    <row r="190" ht="20" customHeight="1" spans="1:5">
      <c r="A190" s="212" t="s">
        <v>207</v>
      </c>
      <c r="B190" s="214" t="s">
        <v>92</v>
      </c>
      <c r="C190" s="211">
        <v>162.7534</v>
      </c>
      <c r="D190" s="211">
        <v>162.7534</v>
      </c>
      <c r="E190" s="211">
        <v>0</v>
      </c>
    </row>
    <row r="191" ht="20" customHeight="1" spans="1:5">
      <c r="A191" s="212" t="s">
        <v>208</v>
      </c>
      <c r="B191" s="214" t="s">
        <v>94</v>
      </c>
      <c r="C191" s="211">
        <v>95</v>
      </c>
      <c r="D191" s="211">
        <v>95</v>
      </c>
      <c r="E191" s="211">
        <v>0</v>
      </c>
    </row>
    <row r="192" ht="20" hidden="1" customHeight="1" spans="1:5">
      <c r="A192" s="212" t="s">
        <v>1103</v>
      </c>
      <c r="B192" s="214" t="s">
        <v>120</v>
      </c>
      <c r="C192" s="211">
        <v>0</v>
      </c>
      <c r="D192" s="211">
        <v>0</v>
      </c>
      <c r="E192" s="211">
        <v>0</v>
      </c>
    </row>
    <row r="193" ht="20" customHeight="1" spans="1:5">
      <c r="A193" s="212" t="s">
        <v>209</v>
      </c>
      <c r="B193" s="214" t="s">
        <v>210</v>
      </c>
      <c r="C193" s="211">
        <v>40.94</v>
      </c>
      <c r="D193" s="211">
        <v>40.74</v>
      </c>
      <c r="E193" s="211">
        <v>0.2</v>
      </c>
    </row>
    <row r="194" ht="20" customHeight="1" spans="1:5">
      <c r="A194" s="212" t="s">
        <v>211</v>
      </c>
      <c r="B194" s="214" t="s">
        <v>212</v>
      </c>
      <c r="C194" s="211">
        <v>9.25</v>
      </c>
      <c r="D194" s="211">
        <v>9.25</v>
      </c>
      <c r="E194" s="211">
        <v>0</v>
      </c>
    </row>
    <row r="195" ht="20" hidden="1" customHeight="1" spans="1:5">
      <c r="A195" s="212" t="s">
        <v>1104</v>
      </c>
      <c r="B195" s="214" t="s">
        <v>126</v>
      </c>
      <c r="C195" s="211">
        <v>0</v>
      </c>
      <c r="D195" s="211">
        <v>0</v>
      </c>
      <c r="E195" s="211">
        <v>0</v>
      </c>
    </row>
    <row r="196" ht="20" hidden="1" customHeight="1" spans="1:5">
      <c r="A196" s="212" t="s">
        <v>1105</v>
      </c>
      <c r="B196" s="214" t="s">
        <v>1106</v>
      </c>
      <c r="C196" s="211">
        <v>0</v>
      </c>
      <c r="D196" s="211">
        <v>0</v>
      </c>
      <c r="E196" s="211">
        <v>0</v>
      </c>
    </row>
    <row r="197" ht="20" hidden="1" customHeight="1" spans="1:5">
      <c r="A197" s="212" t="s">
        <v>1107</v>
      </c>
      <c r="B197" s="213" t="s">
        <v>1108</v>
      </c>
      <c r="C197" s="211">
        <v>0</v>
      </c>
      <c r="D197" s="211">
        <v>0</v>
      </c>
      <c r="E197" s="211">
        <v>0</v>
      </c>
    </row>
    <row r="198" ht="20" hidden="1" customHeight="1" spans="1:5">
      <c r="A198" s="212" t="s">
        <v>1109</v>
      </c>
      <c r="B198" s="214" t="s">
        <v>92</v>
      </c>
      <c r="C198" s="211">
        <v>0</v>
      </c>
      <c r="D198" s="211">
        <v>0</v>
      </c>
      <c r="E198" s="211">
        <v>0</v>
      </c>
    </row>
    <row r="199" ht="20" hidden="1" customHeight="1" spans="1:5">
      <c r="A199" s="212" t="s">
        <v>1110</v>
      </c>
      <c r="B199" s="214" t="s">
        <v>94</v>
      </c>
      <c r="C199" s="211">
        <v>0</v>
      </c>
      <c r="D199" s="211">
        <v>0</v>
      </c>
      <c r="E199" s="211">
        <v>0</v>
      </c>
    </row>
    <row r="200" ht="20" hidden="1" customHeight="1" spans="1:5">
      <c r="A200" s="212" t="s">
        <v>1111</v>
      </c>
      <c r="B200" s="214" t="s">
        <v>120</v>
      </c>
      <c r="C200" s="211">
        <v>0</v>
      </c>
      <c r="D200" s="211">
        <v>0</v>
      </c>
      <c r="E200" s="211">
        <v>0</v>
      </c>
    </row>
    <row r="201" ht="20" hidden="1" customHeight="1" spans="1:5">
      <c r="A201" s="212" t="s">
        <v>1112</v>
      </c>
      <c r="B201" s="214" t="s">
        <v>126</v>
      </c>
      <c r="C201" s="211">
        <v>0</v>
      </c>
      <c r="D201" s="211">
        <v>0</v>
      </c>
      <c r="E201" s="211">
        <v>0</v>
      </c>
    </row>
    <row r="202" ht="20" hidden="1" customHeight="1" spans="1:5">
      <c r="A202" s="212" t="s">
        <v>1113</v>
      </c>
      <c r="B202" s="214" t="s">
        <v>1114</v>
      </c>
      <c r="C202" s="211">
        <v>0</v>
      </c>
      <c r="D202" s="211">
        <v>0</v>
      </c>
      <c r="E202" s="211">
        <v>0</v>
      </c>
    </row>
    <row r="203" ht="20" hidden="1" customHeight="1" spans="1:5">
      <c r="A203" s="212" t="s">
        <v>1115</v>
      </c>
      <c r="B203" s="213" t="s">
        <v>1116</v>
      </c>
      <c r="C203" s="211">
        <v>0</v>
      </c>
      <c r="D203" s="211">
        <v>0</v>
      </c>
      <c r="E203" s="211">
        <v>0</v>
      </c>
    </row>
    <row r="204" ht="20" hidden="1" customHeight="1" spans="1:5">
      <c r="A204" s="212" t="s">
        <v>1117</v>
      </c>
      <c r="B204" s="214" t="s">
        <v>92</v>
      </c>
      <c r="C204" s="211">
        <v>0</v>
      </c>
      <c r="D204" s="211">
        <v>0</v>
      </c>
      <c r="E204" s="211">
        <v>0</v>
      </c>
    </row>
    <row r="205" ht="20" hidden="1" customHeight="1" spans="1:5">
      <c r="A205" s="212" t="s">
        <v>1118</v>
      </c>
      <c r="B205" s="214" t="s">
        <v>94</v>
      </c>
      <c r="C205" s="211">
        <v>0</v>
      </c>
      <c r="D205" s="211">
        <v>0</v>
      </c>
      <c r="E205" s="211">
        <v>0</v>
      </c>
    </row>
    <row r="206" ht="20" hidden="1" customHeight="1" spans="1:5">
      <c r="A206" s="212" t="s">
        <v>1119</v>
      </c>
      <c r="B206" s="214" t="s">
        <v>120</v>
      </c>
      <c r="C206" s="211">
        <v>0</v>
      </c>
      <c r="D206" s="211">
        <v>0</v>
      </c>
      <c r="E206" s="211">
        <v>0</v>
      </c>
    </row>
    <row r="207" ht="20" hidden="1" customHeight="1" spans="1:5">
      <c r="A207" s="212" t="s">
        <v>1120</v>
      </c>
      <c r="B207" s="214" t="s">
        <v>126</v>
      </c>
      <c r="C207" s="211">
        <v>0</v>
      </c>
      <c r="D207" s="211">
        <v>0</v>
      </c>
      <c r="E207" s="211">
        <v>0</v>
      </c>
    </row>
    <row r="208" ht="20" hidden="1" customHeight="1" spans="1:5">
      <c r="A208" s="212" t="s">
        <v>1121</v>
      </c>
      <c r="B208" s="214" t="s">
        <v>1122</v>
      </c>
      <c r="C208" s="211">
        <v>0</v>
      </c>
      <c r="D208" s="211">
        <v>0</v>
      </c>
      <c r="E208" s="211">
        <v>0</v>
      </c>
    </row>
    <row r="209" ht="20" customHeight="1" spans="1:5">
      <c r="A209" s="212" t="s">
        <v>213</v>
      </c>
      <c r="B209" s="213" t="s">
        <v>214</v>
      </c>
      <c r="C209" s="211">
        <v>217.9411</v>
      </c>
      <c r="D209" s="211">
        <v>217.9411</v>
      </c>
      <c r="E209" s="211">
        <v>0</v>
      </c>
    </row>
    <row r="210" ht="20" customHeight="1" spans="1:5">
      <c r="A210" s="212" t="s">
        <v>215</v>
      </c>
      <c r="B210" s="214" t="s">
        <v>92</v>
      </c>
      <c r="C210" s="211">
        <v>76.9411</v>
      </c>
      <c r="D210" s="211">
        <v>76.9411</v>
      </c>
      <c r="E210" s="211">
        <v>0</v>
      </c>
    </row>
    <row r="211" ht="20" hidden="1" customHeight="1" spans="1:5">
      <c r="A211" s="212" t="s">
        <v>1123</v>
      </c>
      <c r="B211" s="214" t="s">
        <v>94</v>
      </c>
      <c r="C211" s="211">
        <v>0</v>
      </c>
      <c r="D211" s="211">
        <v>0</v>
      </c>
      <c r="E211" s="211">
        <v>0</v>
      </c>
    </row>
    <row r="212" ht="20" hidden="1" customHeight="1" spans="1:5">
      <c r="A212" s="212" t="s">
        <v>1124</v>
      </c>
      <c r="B212" s="214" t="s">
        <v>120</v>
      </c>
      <c r="C212" s="211">
        <v>0</v>
      </c>
      <c r="D212" s="211">
        <v>0</v>
      </c>
      <c r="E212" s="211">
        <v>0</v>
      </c>
    </row>
    <row r="213" ht="20" customHeight="1" spans="1:5">
      <c r="A213" s="212" t="s">
        <v>216</v>
      </c>
      <c r="B213" s="214" t="s">
        <v>217</v>
      </c>
      <c r="C213" s="211">
        <v>141</v>
      </c>
      <c r="D213" s="211">
        <v>141</v>
      </c>
      <c r="E213" s="211">
        <v>0</v>
      </c>
    </row>
    <row r="214" ht="20" hidden="1" customHeight="1" spans="1:5">
      <c r="A214" s="212" t="s">
        <v>1125</v>
      </c>
      <c r="B214" s="214" t="s">
        <v>126</v>
      </c>
      <c r="C214" s="211">
        <v>0</v>
      </c>
      <c r="D214" s="211">
        <v>0</v>
      </c>
      <c r="E214" s="211">
        <v>0</v>
      </c>
    </row>
    <row r="215" ht="20" hidden="1" customHeight="1" spans="1:5">
      <c r="A215" s="212" t="s">
        <v>1126</v>
      </c>
      <c r="B215" s="214" t="s">
        <v>1127</v>
      </c>
      <c r="C215" s="211">
        <v>0</v>
      </c>
      <c r="D215" s="211">
        <v>0</v>
      </c>
      <c r="E215" s="211">
        <v>0</v>
      </c>
    </row>
    <row r="216" ht="20" customHeight="1" spans="1:5">
      <c r="A216" s="212" t="s">
        <v>218</v>
      </c>
      <c r="B216" s="213" t="s">
        <v>219</v>
      </c>
      <c r="C216" s="211">
        <v>3104.6934</v>
      </c>
      <c r="D216" s="211">
        <v>3076.8934</v>
      </c>
      <c r="E216" s="211">
        <v>27.8</v>
      </c>
    </row>
    <row r="217" ht="20" customHeight="1" spans="1:5">
      <c r="A217" s="212" t="s">
        <v>220</v>
      </c>
      <c r="B217" s="214" t="s">
        <v>92</v>
      </c>
      <c r="C217" s="211">
        <v>2401.7252</v>
      </c>
      <c r="D217" s="211">
        <v>2401.7252</v>
      </c>
      <c r="E217" s="211">
        <v>0</v>
      </c>
    </row>
    <row r="218" ht="20" hidden="1" customHeight="1" spans="1:5">
      <c r="A218" s="212" t="s">
        <v>1128</v>
      </c>
      <c r="B218" s="214" t="s">
        <v>94</v>
      </c>
      <c r="C218" s="211">
        <v>0</v>
      </c>
      <c r="D218" s="211">
        <v>0</v>
      </c>
      <c r="E218" s="211">
        <v>0</v>
      </c>
    </row>
    <row r="219" ht="20" hidden="1" customHeight="1" spans="1:5">
      <c r="A219" s="212" t="s">
        <v>1129</v>
      </c>
      <c r="B219" s="214" t="s">
        <v>120</v>
      </c>
      <c r="C219" s="211">
        <v>0</v>
      </c>
      <c r="D219" s="211">
        <v>0</v>
      </c>
      <c r="E219" s="211">
        <v>0</v>
      </c>
    </row>
    <row r="220" ht="20" customHeight="1" spans="1:5">
      <c r="A220" s="212" t="s">
        <v>221</v>
      </c>
      <c r="B220" s="214" t="s">
        <v>222</v>
      </c>
      <c r="C220" s="211">
        <v>391</v>
      </c>
      <c r="D220" s="211">
        <v>391</v>
      </c>
      <c r="E220" s="211">
        <v>0</v>
      </c>
    </row>
    <row r="221" ht="20" customHeight="1" spans="1:5">
      <c r="A221" s="212" t="s">
        <v>223</v>
      </c>
      <c r="B221" s="214" t="s">
        <v>224</v>
      </c>
      <c r="C221" s="211">
        <v>8</v>
      </c>
      <c r="D221" s="211">
        <v>8</v>
      </c>
      <c r="E221" s="211">
        <v>0</v>
      </c>
    </row>
    <row r="222" ht="20" hidden="1" customHeight="1" spans="1:5">
      <c r="A222" s="212" t="s">
        <v>1130</v>
      </c>
      <c r="B222" s="214" t="s">
        <v>151</v>
      </c>
      <c r="C222" s="211">
        <v>0</v>
      </c>
      <c r="D222" s="211">
        <v>0</v>
      </c>
      <c r="E222" s="211">
        <v>0</v>
      </c>
    </row>
    <row r="223" ht="20" customHeight="1" spans="1:5">
      <c r="A223" s="212" t="s">
        <v>225</v>
      </c>
      <c r="B223" s="214" t="s">
        <v>226</v>
      </c>
      <c r="C223" s="211">
        <v>11</v>
      </c>
      <c r="D223" s="211">
        <v>11</v>
      </c>
      <c r="E223" s="211">
        <v>0</v>
      </c>
    </row>
    <row r="224" ht="20" hidden="1" customHeight="1" spans="1:5">
      <c r="A224" s="212" t="s">
        <v>1131</v>
      </c>
      <c r="B224" s="214" t="s">
        <v>1132</v>
      </c>
      <c r="C224" s="211">
        <v>0</v>
      </c>
      <c r="D224" s="211">
        <v>0</v>
      </c>
      <c r="E224" s="211">
        <v>0</v>
      </c>
    </row>
    <row r="225" ht="20" hidden="1" customHeight="1" spans="1:5">
      <c r="A225" s="212" t="s">
        <v>1133</v>
      </c>
      <c r="B225" s="214" t="s">
        <v>1134</v>
      </c>
      <c r="C225" s="211">
        <v>0</v>
      </c>
      <c r="D225" s="211">
        <v>0</v>
      </c>
      <c r="E225" s="211">
        <v>0</v>
      </c>
    </row>
    <row r="226" ht="20" hidden="1" customHeight="1" spans="1:5">
      <c r="A226" s="212" t="s">
        <v>1135</v>
      </c>
      <c r="B226" s="214" t="s">
        <v>1136</v>
      </c>
      <c r="C226" s="211">
        <v>0</v>
      </c>
      <c r="D226" s="211">
        <v>0</v>
      </c>
      <c r="E226" s="211">
        <v>0</v>
      </c>
    </row>
    <row r="227" ht="20" customHeight="1" spans="1:5">
      <c r="A227" s="212" t="s">
        <v>227</v>
      </c>
      <c r="B227" s="214" t="s">
        <v>228</v>
      </c>
      <c r="C227" s="211">
        <v>10</v>
      </c>
      <c r="D227" s="211">
        <v>10</v>
      </c>
      <c r="E227" s="211">
        <v>0</v>
      </c>
    </row>
    <row r="228" ht="20" customHeight="1" spans="1:5">
      <c r="A228" s="212" t="s">
        <v>229</v>
      </c>
      <c r="B228" s="214" t="s">
        <v>230</v>
      </c>
      <c r="C228" s="211">
        <v>200.8</v>
      </c>
      <c r="D228" s="211">
        <v>173</v>
      </c>
      <c r="E228" s="211">
        <v>27.8</v>
      </c>
    </row>
    <row r="229" ht="20" customHeight="1" spans="1:5">
      <c r="A229" s="212" t="s">
        <v>231</v>
      </c>
      <c r="B229" s="214" t="s">
        <v>126</v>
      </c>
      <c r="C229" s="211">
        <v>34.1682</v>
      </c>
      <c r="D229" s="211">
        <v>34.1682</v>
      </c>
      <c r="E229" s="211">
        <v>0</v>
      </c>
    </row>
    <row r="230" ht="20" customHeight="1" spans="1:5">
      <c r="A230" s="212" t="s">
        <v>232</v>
      </c>
      <c r="B230" s="214" t="s">
        <v>233</v>
      </c>
      <c r="C230" s="211">
        <v>48</v>
      </c>
      <c r="D230" s="211">
        <v>48</v>
      </c>
      <c r="E230" s="211">
        <v>0</v>
      </c>
    </row>
    <row r="231" ht="20" hidden="1" customHeight="1" spans="1:5">
      <c r="A231" s="37">
        <v>20139</v>
      </c>
      <c r="B231" s="117" t="s">
        <v>1137</v>
      </c>
      <c r="C231" s="211">
        <v>0</v>
      </c>
      <c r="D231" s="211">
        <v>0</v>
      </c>
      <c r="E231" s="211">
        <v>0</v>
      </c>
    </row>
    <row r="232" ht="20" hidden="1" customHeight="1" spans="1:5">
      <c r="A232" s="37">
        <v>2013901</v>
      </c>
      <c r="B232" s="37" t="s">
        <v>235</v>
      </c>
      <c r="C232" s="211">
        <v>0</v>
      </c>
      <c r="D232" s="211">
        <v>0</v>
      </c>
      <c r="E232" s="211">
        <v>0</v>
      </c>
    </row>
    <row r="233" ht="20" hidden="1" customHeight="1" spans="1:5">
      <c r="A233" s="37">
        <v>2013902</v>
      </c>
      <c r="B233" s="37" t="s">
        <v>1138</v>
      </c>
      <c r="C233" s="211">
        <v>0</v>
      </c>
      <c r="D233" s="211">
        <v>0</v>
      </c>
      <c r="E233" s="211">
        <v>0</v>
      </c>
    </row>
    <row r="234" ht="20" hidden="1" customHeight="1" spans="1:5">
      <c r="A234" s="37">
        <v>2013903</v>
      </c>
      <c r="B234" s="37" t="s">
        <v>1139</v>
      </c>
      <c r="C234" s="211">
        <v>0</v>
      </c>
      <c r="D234" s="211">
        <v>0</v>
      </c>
      <c r="E234" s="211">
        <v>0</v>
      </c>
    </row>
    <row r="235" ht="20" hidden="1" customHeight="1" spans="1:5">
      <c r="A235" s="37">
        <v>2013904</v>
      </c>
      <c r="B235" s="37" t="s">
        <v>1140</v>
      </c>
      <c r="C235" s="211">
        <v>0</v>
      </c>
      <c r="D235" s="211">
        <v>0</v>
      </c>
      <c r="E235" s="211">
        <v>0</v>
      </c>
    </row>
    <row r="236" ht="20" hidden="1" customHeight="1" spans="1:5">
      <c r="A236" s="37">
        <v>2013950</v>
      </c>
      <c r="B236" s="37" t="s">
        <v>1141</v>
      </c>
      <c r="C236" s="211">
        <v>0</v>
      </c>
      <c r="D236" s="211">
        <v>0</v>
      </c>
      <c r="E236" s="211">
        <v>0</v>
      </c>
    </row>
    <row r="237" ht="20" hidden="1" customHeight="1" spans="1:5">
      <c r="A237" s="37">
        <v>2013999</v>
      </c>
      <c r="B237" s="37" t="s">
        <v>1142</v>
      </c>
      <c r="C237" s="211">
        <v>0</v>
      </c>
      <c r="D237" s="211">
        <v>0</v>
      </c>
      <c r="E237" s="211">
        <v>0</v>
      </c>
    </row>
    <row r="238" ht="20" customHeight="1" spans="1:5">
      <c r="A238" s="37">
        <v>20140</v>
      </c>
      <c r="B238" s="117" t="s">
        <v>234</v>
      </c>
      <c r="C238" s="211">
        <v>377.321</v>
      </c>
      <c r="D238" s="211">
        <v>367.321</v>
      </c>
      <c r="E238" s="211">
        <v>10</v>
      </c>
    </row>
    <row r="239" ht="20" customHeight="1" spans="1:5">
      <c r="A239" s="37">
        <v>2014001</v>
      </c>
      <c r="B239" s="37" t="s">
        <v>235</v>
      </c>
      <c r="C239" s="211">
        <v>23.5294</v>
      </c>
      <c r="D239" s="211">
        <v>23.5294</v>
      </c>
      <c r="E239" s="211">
        <v>0</v>
      </c>
    </row>
    <row r="240" ht="20" hidden="1" customHeight="1" spans="1:5">
      <c r="A240" s="37">
        <v>2014002</v>
      </c>
      <c r="B240" s="37" t="s">
        <v>1138</v>
      </c>
      <c r="C240" s="211">
        <v>0</v>
      </c>
      <c r="D240" s="211">
        <v>0</v>
      </c>
      <c r="E240" s="211">
        <v>0</v>
      </c>
    </row>
    <row r="241" ht="20" hidden="1" customHeight="1" spans="1:5">
      <c r="A241" s="37">
        <v>2014003</v>
      </c>
      <c r="B241" s="37" t="s">
        <v>1139</v>
      </c>
      <c r="C241" s="211">
        <v>0</v>
      </c>
      <c r="D241" s="211">
        <v>0</v>
      </c>
      <c r="E241" s="211">
        <v>0</v>
      </c>
    </row>
    <row r="242" ht="20" customHeight="1" spans="1:5">
      <c r="A242" s="37">
        <v>2014004</v>
      </c>
      <c r="B242" s="37" t="s">
        <v>236</v>
      </c>
      <c r="C242" s="211">
        <v>353.7916</v>
      </c>
      <c r="D242" s="211">
        <v>343.7916</v>
      </c>
      <c r="E242" s="211">
        <v>10</v>
      </c>
    </row>
    <row r="243" ht="20" hidden="1" customHeight="1" spans="1:5">
      <c r="A243" s="37">
        <v>2014099</v>
      </c>
      <c r="B243" s="37" t="s">
        <v>1143</v>
      </c>
      <c r="C243" s="211">
        <v>0</v>
      </c>
      <c r="D243" s="211">
        <v>0</v>
      </c>
      <c r="E243" s="211">
        <v>0</v>
      </c>
    </row>
    <row r="244" ht="20" customHeight="1" spans="1:5">
      <c r="A244" s="212" t="s">
        <v>237</v>
      </c>
      <c r="B244" s="213" t="s">
        <v>238</v>
      </c>
      <c r="C244" s="211">
        <v>2000</v>
      </c>
      <c r="D244" s="211">
        <v>2000</v>
      </c>
      <c r="E244" s="211">
        <v>0</v>
      </c>
    </row>
    <row r="245" ht="20" hidden="1" customHeight="1" spans="1:5">
      <c r="A245" s="212" t="s">
        <v>1144</v>
      </c>
      <c r="B245" s="214" t="s">
        <v>1145</v>
      </c>
      <c r="C245" s="211">
        <v>0</v>
      </c>
      <c r="D245" s="211">
        <v>0</v>
      </c>
      <c r="E245" s="211">
        <v>0</v>
      </c>
    </row>
    <row r="246" ht="20" customHeight="1" spans="1:5">
      <c r="A246" s="212" t="s">
        <v>239</v>
      </c>
      <c r="B246" s="214" t="s">
        <v>240</v>
      </c>
      <c r="C246" s="211">
        <v>2000</v>
      </c>
      <c r="D246" s="211">
        <v>2000</v>
      </c>
      <c r="E246" s="211">
        <v>0</v>
      </c>
    </row>
    <row r="247" ht="20" hidden="1" customHeight="1" spans="1:5">
      <c r="A247" s="212" t="s">
        <v>1146</v>
      </c>
      <c r="B247" s="213" t="s">
        <v>1147</v>
      </c>
      <c r="C247" s="211">
        <v>0</v>
      </c>
      <c r="D247" s="211">
        <v>0</v>
      </c>
      <c r="E247" s="211">
        <v>0</v>
      </c>
    </row>
    <row r="248" ht="20" hidden="1" customHeight="1" spans="1:5">
      <c r="A248" s="212" t="s">
        <v>1148</v>
      </c>
      <c r="B248" s="213" t="s">
        <v>1149</v>
      </c>
      <c r="C248" s="211">
        <v>0</v>
      </c>
      <c r="D248" s="211">
        <v>0</v>
      </c>
      <c r="E248" s="211">
        <v>0</v>
      </c>
    </row>
    <row r="249" ht="20" hidden="1" customHeight="1" spans="1:5">
      <c r="A249" s="212" t="s">
        <v>1150</v>
      </c>
      <c r="B249" s="214" t="s">
        <v>92</v>
      </c>
      <c r="C249" s="211">
        <v>0</v>
      </c>
      <c r="D249" s="211">
        <v>0</v>
      </c>
      <c r="E249" s="211">
        <v>0</v>
      </c>
    </row>
    <row r="250" ht="20" hidden="1" customHeight="1" spans="1:5">
      <c r="A250" s="212" t="s">
        <v>1151</v>
      </c>
      <c r="B250" s="214" t="s">
        <v>94</v>
      </c>
      <c r="C250" s="211">
        <v>0</v>
      </c>
      <c r="D250" s="211">
        <v>0</v>
      </c>
      <c r="E250" s="211">
        <v>0</v>
      </c>
    </row>
    <row r="251" ht="20" hidden="1" customHeight="1" spans="1:5">
      <c r="A251" s="212" t="s">
        <v>1152</v>
      </c>
      <c r="B251" s="214" t="s">
        <v>120</v>
      </c>
      <c r="C251" s="211">
        <v>0</v>
      </c>
      <c r="D251" s="211">
        <v>0</v>
      </c>
      <c r="E251" s="211">
        <v>0</v>
      </c>
    </row>
    <row r="252" ht="20" hidden="1" customHeight="1" spans="1:5">
      <c r="A252" s="212" t="s">
        <v>1153</v>
      </c>
      <c r="B252" s="214" t="s">
        <v>1092</v>
      </c>
      <c r="C252" s="211">
        <v>0</v>
      </c>
      <c r="D252" s="211">
        <v>0</v>
      </c>
      <c r="E252" s="211">
        <v>0</v>
      </c>
    </row>
    <row r="253" ht="20" hidden="1" customHeight="1" spans="1:5">
      <c r="A253" s="212" t="s">
        <v>1154</v>
      </c>
      <c r="B253" s="214" t="s">
        <v>126</v>
      </c>
      <c r="C253" s="211">
        <v>0</v>
      </c>
      <c r="D253" s="211">
        <v>0</v>
      </c>
      <c r="E253" s="211">
        <v>0</v>
      </c>
    </row>
    <row r="254" ht="20" hidden="1" customHeight="1" spans="1:5">
      <c r="A254" s="212" t="s">
        <v>1155</v>
      </c>
      <c r="B254" s="214" t="s">
        <v>1156</v>
      </c>
      <c r="C254" s="211">
        <v>0</v>
      </c>
      <c r="D254" s="211">
        <v>0</v>
      </c>
      <c r="E254" s="211">
        <v>0</v>
      </c>
    </row>
    <row r="255" ht="20" hidden="1" customHeight="1" spans="1:5">
      <c r="A255" s="212" t="s">
        <v>1157</v>
      </c>
      <c r="B255" s="213" t="s">
        <v>1158</v>
      </c>
      <c r="C255" s="211">
        <v>0</v>
      </c>
      <c r="D255" s="211">
        <v>0</v>
      </c>
      <c r="E255" s="211">
        <v>0</v>
      </c>
    </row>
    <row r="256" ht="20" hidden="1" customHeight="1" spans="1:5">
      <c r="A256" s="212" t="s">
        <v>1159</v>
      </c>
      <c r="B256" s="214" t="s">
        <v>1160</v>
      </c>
      <c r="C256" s="211">
        <v>0</v>
      </c>
      <c r="D256" s="211">
        <v>0</v>
      </c>
      <c r="E256" s="211">
        <v>0</v>
      </c>
    </row>
    <row r="257" ht="20" hidden="1" customHeight="1" spans="1:5">
      <c r="A257" s="212" t="s">
        <v>1161</v>
      </c>
      <c r="B257" s="214" t="s">
        <v>1162</v>
      </c>
      <c r="C257" s="211">
        <v>0</v>
      </c>
      <c r="D257" s="211">
        <v>0</v>
      </c>
      <c r="E257" s="211">
        <v>0</v>
      </c>
    </row>
    <row r="258" ht="20" hidden="1" customHeight="1" spans="1:5">
      <c r="A258" s="212" t="s">
        <v>1163</v>
      </c>
      <c r="B258" s="213" t="s">
        <v>1164</v>
      </c>
      <c r="C258" s="211">
        <v>0</v>
      </c>
      <c r="D258" s="211">
        <v>0</v>
      </c>
      <c r="E258" s="211">
        <v>0</v>
      </c>
    </row>
    <row r="259" ht="20" hidden="1" customHeight="1" spans="1:5">
      <c r="A259" s="212" t="s">
        <v>1165</v>
      </c>
      <c r="B259" s="214" t="s">
        <v>1166</v>
      </c>
      <c r="C259" s="211">
        <v>0</v>
      </c>
      <c r="D259" s="211">
        <v>0</v>
      </c>
      <c r="E259" s="211">
        <v>0</v>
      </c>
    </row>
    <row r="260" ht="20" hidden="1" customHeight="1" spans="1:5">
      <c r="A260" s="212" t="s">
        <v>1167</v>
      </c>
      <c r="B260" s="214" t="s">
        <v>1168</v>
      </c>
      <c r="C260" s="211">
        <v>0</v>
      </c>
      <c r="D260" s="211">
        <v>0</v>
      </c>
      <c r="E260" s="211">
        <v>0</v>
      </c>
    </row>
    <row r="261" ht="20" hidden="1" customHeight="1" spans="1:5">
      <c r="A261" s="212" t="s">
        <v>1169</v>
      </c>
      <c r="B261" s="213" t="s">
        <v>1170</v>
      </c>
      <c r="C261" s="211">
        <v>0</v>
      </c>
      <c r="D261" s="211">
        <v>0</v>
      </c>
      <c r="E261" s="211">
        <v>0</v>
      </c>
    </row>
    <row r="262" ht="20" hidden="1" customHeight="1" spans="1:5">
      <c r="A262" s="212" t="s">
        <v>1171</v>
      </c>
      <c r="B262" s="214" t="s">
        <v>1172</v>
      </c>
      <c r="C262" s="211">
        <v>0</v>
      </c>
      <c r="D262" s="211">
        <v>0</v>
      </c>
      <c r="E262" s="211">
        <v>0</v>
      </c>
    </row>
    <row r="263" ht="20" hidden="1" customHeight="1" spans="1:5">
      <c r="A263" s="212" t="s">
        <v>1173</v>
      </c>
      <c r="B263" s="214" t="s">
        <v>1174</v>
      </c>
      <c r="C263" s="211">
        <v>0</v>
      </c>
      <c r="D263" s="211">
        <v>0</v>
      </c>
      <c r="E263" s="211">
        <v>0</v>
      </c>
    </row>
    <row r="264" ht="20" hidden="1" customHeight="1" spans="1:5">
      <c r="A264" s="212" t="s">
        <v>1175</v>
      </c>
      <c r="B264" s="214" t="s">
        <v>1176</v>
      </c>
      <c r="C264" s="211">
        <v>0</v>
      </c>
      <c r="D264" s="211">
        <v>0</v>
      </c>
      <c r="E264" s="211">
        <v>0</v>
      </c>
    </row>
    <row r="265" ht="20" hidden="1" customHeight="1" spans="1:5">
      <c r="A265" s="212" t="s">
        <v>1177</v>
      </c>
      <c r="B265" s="214" t="s">
        <v>1178</v>
      </c>
      <c r="C265" s="211">
        <v>0</v>
      </c>
      <c r="D265" s="211">
        <v>0</v>
      </c>
      <c r="E265" s="211">
        <v>0</v>
      </c>
    </row>
    <row r="266" ht="20" hidden="1" customHeight="1" spans="1:5">
      <c r="A266" s="212" t="s">
        <v>1179</v>
      </c>
      <c r="B266" s="214" t="s">
        <v>1180</v>
      </c>
      <c r="C266" s="211">
        <v>0</v>
      </c>
      <c r="D266" s="211">
        <v>0</v>
      </c>
      <c r="E266" s="211">
        <v>0</v>
      </c>
    </row>
    <row r="267" ht="20" hidden="1" customHeight="1" spans="1:5">
      <c r="A267" s="212" t="s">
        <v>1181</v>
      </c>
      <c r="B267" s="213" t="s">
        <v>1182</v>
      </c>
      <c r="C267" s="211">
        <v>0</v>
      </c>
      <c r="D267" s="211">
        <v>0</v>
      </c>
      <c r="E267" s="211">
        <v>0</v>
      </c>
    </row>
    <row r="268" ht="20" hidden="1" customHeight="1" spans="1:5">
      <c r="A268" s="212" t="s">
        <v>1183</v>
      </c>
      <c r="B268" s="214" t="s">
        <v>1184</v>
      </c>
      <c r="C268" s="211">
        <v>0</v>
      </c>
      <c r="D268" s="211">
        <v>0</v>
      </c>
      <c r="E268" s="211">
        <v>0</v>
      </c>
    </row>
    <row r="269" ht="20" hidden="1" customHeight="1" spans="1:5">
      <c r="A269" s="212" t="s">
        <v>1185</v>
      </c>
      <c r="B269" s="214" t="s">
        <v>1186</v>
      </c>
      <c r="C269" s="211">
        <v>0</v>
      </c>
      <c r="D269" s="211">
        <v>0</v>
      </c>
      <c r="E269" s="211">
        <v>0</v>
      </c>
    </row>
    <row r="270" ht="20" hidden="1" customHeight="1" spans="1:5">
      <c r="A270" s="212" t="s">
        <v>1187</v>
      </c>
      <c r="B270" s="214" t="s">
        <v>1188</v>
      </c>
      <c r="C270" s="211">
        <v>0</v>
      </c>
      <c r="D270" s="211">
        <v>0</v>
      </c>
      <c r="E270" s="211">
        <v>0</v>
      </c>
    </row>
    <row r="271" ht="20" hidden="1" customHeight="1" spans="1:5">
      <c r="A271" s="212" t="s">
        <v>1189</v>
      </c>
      <c r="B271" s="214" t="s">
        <v>1190</v>
      </c>
      <c r="C271" s="211">
        <v>0</v>
      </c>
      <c r="D271" s="211">
        <v>0</v>
      </c>
      <c r="E271" s="211">
        <v>0</v>
      </c>
    </row>
    <row r="272" ht="20" hidden="1" customHeight="1" spans="1:5">
      <c r="A272" s="212" t="s">
        <v>1191</v>
      </c>
      <c r="B272" s="213" t="s">
        <v>1192</v>
      </c>
      <c r="C272" s="211">
        <v>0</v>
      </c>
      <c r="D272" s="211">
        <v>0</v>
      </c>
      <c r="E272" s="211">
        <v>0</v>
      </c>
    </row>
    <row r="273" ht="20" hidden="1" customHeight="1" spans="1:5">
      <c r="A273" s="212" t="s">
        <v>1193</v>
      </c>
      <c r="B273" s="214" t="s">
        <v>1194</v>
      </c>
      <c r="C273" s="211">
        <v>0</v>
      </c>
      <c r="D273" s="211">
        <v>0</v>
      </c>
      <c r="E273" s="211">
        <v>0</v>
      </c>
    </row>
    <row r="274" ht="20" hidden="1" customHeight="1" spans="1:5">
      <c r="A274" s="212" t="s">
        <v>1195</v>
      </c>
      <c r="B274" s="213" t="s">
        <v>1196</v>
      </c>
      <c r="C274" s="211">
        <v>0</v>
      </c>
      <c r="D274" s="211">
        <v>0</v>
      </c>
      <c r="E274" s="211">
        <v>0</v>
      </c>
    </row>
    <row r="275" ht="20" hidden="1" customHeight="1" spans="1:5">
      <c r="A275" s="212" t="s">
        <v>1197</v>
      </c>
      <c r="B275" s="214" t="s">
        <v>1198</v>
      </c>
      <c r="C275" s="211">
        <v>0</v>
      </c>
      <c r="D275" s="211">
        <v>0</v>
      </c>
      <c r="E275" s="211">
        <v>0</v>
      </c>
    </row>
    <row r="276" ht="20" hidden="1" customHeight="1" spans="1:5">
      <c r="A276" s="212" t="s">
        <v>1199</v>
      </c>
      <c r="B276" s="214" t="s">
        <v>1200</v>
      </c>
      <c r="C276" s="211">
        <v>0</v>
      </c>
      <c r="D276" s="211">
        <v>0</v>
      </c>
      <c r="E276" s="211">
        <v>0</v>
      </c>
    </row>
    <row r="277" ht="20" hidden="1" customHeight="1" spans="1:5">
      <c r="A277" s="212" t="s">
        <v>1201</v>
      </c>
      <c r="B277" s="214" t="s">
        <v>1202</v>
      </c>
      <c r="C277" s="211">
        <v>0</v>
      </c>
      <c r="D277" s="211">
        <v>0</v>
      </c>
      <c r="E277" s="211">
        <v>0</v>
      </c>
    </row>
    <row r="278" ht="20" hidden="1" customHeight="1" spans="1:5">
      <c r="A278" s="212" t="s">
        <v>1203</v>
      </c>
      <c r="B278" s="214" t="s">
        <v>1204</v>
      </c>
      <c r="C278" s="211">
        <v>0</v>
      </c>
      <c r="D278" s="211">
        <v>0</v>
      </c>
      <c r="E278" s="211">
        <v>0</v>
      </c>
    </row>
    <row r="279" ht="20" hidden="1" customHeight="1" spans="1:5">
      <c r="A279" s="212" t="s">
        <v>1205</v>
      </c>
      <c r="B279" s="213" t="s">
        <v>1206</v>
      </c>
      <c r="C279" s="211">
        <v>0</v>
      </c>
      <c r="D279" s="211">
        <v>0</v>
      </c>
      <c r="E279" s="211">
        <v>0</v>
      </c>
    </row>
    <row r="280" ht="20" hidden="1" customHeight="1" spans="1:5">
      <c r="A280" s="212" t="s">
        <v>1207</v>
      </c>
      <c r="B280" s="214" t="s">
        <v>92</v>
      </c>
      <c r="C280" s="211">
        <v>0</v>
      </c>
      <c r="D280" s="211">
        <v>0</v>
      </c>
      <c r="E280" s="211">
        <v>0</v>
      </c>
    </row>
    <row r="281" ht="20" hidden="1" customHeight="1" spans="1:5">
      <c r="A281" s="212" t="s">
        <v>1208</v>
      </c>
      <c r="B281" s="214" t="s">
        <v>94</v>
      </c>
      <c r="C281" s="211">
        <v>0</v>
      </c>
      <c r="D281" s="211">
        <v>0</v>
      </c>
      <c r="E281" s="211">
        <v>0</v>
      </c>
    </row>
    <row r="282" ht="20" hidden="1" customHeight="1" spans="1:5">
      <c r="A282" s="212" t="s">
        <v>1209</v>
      </c>
      <c r="B282" s="214" t="s">
        <v>120</v>
      </c>
      <c r="C282" s="211">
        <v>0</v>
      </c>
      <c r="D282" s="211">
        <v>0</v>
      </c>
      <c r="E282" s="211">
        <v>0</v>
      </c>
    </row>
    <row r="283" ht="20" hidden="1" customHeight="1" spans="1:5">
      <c r="A283" s="212" t="s">
        <v>1210</v>
      </c>
      <c r="B283" s="214" t="s">
        <v>126</v>
      </c>
      <c r="C283" s="211">
        <v>0</v>
      </c>
      <c r="D283" s="211">
        <v>0</v>
      </c>
      <c r="E283" s="211">
        <v>0</v>
      </c>
    </row>
    <row r="284" ht="20" hidden="1" customHeight="1" spans="1:5">
      <c r="A284" s="212" t="s">
        <v>1211</v>
      </c>
      <c r="B284" s="214" t="s">
        <v>1212</v>
      </c>
      <c r="C284" s="211">
        <v>0</v>
      </c>
      <c r="D284" s="211">
        <v>0</v>
      </c>
      <c r="E284" s="211">
        <v>0</v>
      </c>
    </row>
    <row r="285" ht="20" hidden="1" customHeight="1" spans="1:5">
      <c r="A285" s="212" t="s">
        <v>1213</v>
      </c>
      <c r="B285" s="213" t="s">
        <v>1214</v>
      </c>
      <c r="C285" s="211">
        <v>0</v>
      </c>
      <c r="D285" s="211">
        <v>0</v>
      </c>
      <c r="E285" s="211">
        <v>0</v>
      </c>
    </row>
    <row r="286" ht="20" hidden="1" customHeight="1" spans="1:5">
      <c r="A286" s="212" t="s">
        <v>1215</v>
      </c>
      <c r="B286" s="214" t="s">
        <v>1216</v>
      </c>
      <c r="C286" s="211">
        <v>0</v>
      </c>
      <c r="D286" s="211">
        <v>0</v>
      </c>
      <c r="E286" s="211">
        <v>0</v>
      </c>
    </row>
    <row r="287" ht="20" customHeight="1" spans="1:5">
      <c r="A287" s="212" t="s">
        <v>241</v>
      </c>
      <c r="B287" s="213" t="s">
        <v>242</v>
      </c>
      <c r="C287" s="211">
        <v>544.2</v>
      </c>
      <c r="D287" s="211">
        <v>544.2</v>
      </c>
      <c r="E287" s="211">
        <v>0</v>
      </c>
    </row>
    <row r="288" ht="20" hidden="1" customHeight="1" spans="1:5">
      <c r="A288" s="212" t="s">
        <v>1217</v>
      </c>
      <c r="B288" s="213" t="s">
        <v>1218</v>
      </c>
      <c r="C288" s="211">
        <v>0</v>
      </c>
      <c r="D288" s="211">
        <v>0</v>
      </c>
      <c r="E288" s="211">
        <v>0</v>
      </c>
    </row>
    <row r="289" ht="20" hidden="1" customHeight="1" spans="1:5">
      <c r="A289" s="212" t="s">
        <v>1219</v>
      </c>
      <c r="B289" s="214" t="s">
        <v>1220</v>
      </c>
      <c r="C289" s="211">
        <v>0</v>
      </c>
      <c r="D289" s="211">
        <v>0</v>
      </c>
      <c r="E289" s="211">
        <v>0</v>
      </c>
    </row>
    <row r="290" ht="20" hidden="1" customHeight="1" spans="1:5">
      <c r="A290" s="217">
        <v>2030102</v>
      </c>
      <c r="B290" s="214" t="s">
        <v>1221</v>
      </c>
      <c r="C290" s="211">
        <v>0</v>
      </c>
      <c r="D290" s="211">
        <v>0</v>
      </c>
      <c r="E290" s="211">
        <v>0</v>
      </c>
    </row>
    <row r="291" ht="20" hidden="1" customHeight="1" spans="1:5">
      <c r="A291" s="217">
        <v>2030199</v>
      </c>
      <c r="B291" s="214" t="s">
        <v>1222</v>
      </c>
      <c r="C291" s="211">
        <v>0</v>
      </c>
      <c r="D291" s="211">
        <v>0</v>
      </c>
      <c r="E291" s="211">
        <v>0</v>
      </c>
    </row>
    <row r="292" ht="20" hidden="1" customHeight="1" spans="1:5">
      <c r="A292" s="212" t="s">
        <v>1223</v>
      </c>
      <c r="B292" s="213" t="s">
        <v>1224</v>
      </c>
      <c r="C292" s="211">
        <v>0</v>
      </c>
      <c r="D292" s="211">
        <v>0</v>
      </c>
      <c r="E292" s="211">
        <v>0</v>
      </c>
    </row>
    <row r="293" ht="20" hidden="1" customHeight="1" spans="1:5">
      <c r="A293" s="212" t="s">
        <v>1225</v>
      </c>
      <c r="B293" s="214" t="s">
        <v>1226</v>
      </c>
      <c r="C293" s="211">
        <v>0</v>
      </c>
      <c r="D293" s="211">
        <v>0</v>
      </c>
      <c r="E293" s="211">
        <v>0</v>
      </c>
    </row>
    <row r="294" ht="20" hidden="1" customHeight="1" spans="1:5">
      <c r="A294" s="212" t="s">
        <v>1227</v>
      </c>
      <c r="B294" s="213" t="s">
        <v>1228</v>
      </c>
      <c r="C294" s="211">
        <v>0</v>
      </c>
      <c r="D294" s="211">
        <v>0</v>
      </c>
      <c r="E294" s="211">
        <v>0</v>
      </c>
    </row>
    <row r="295" ht="20" hidden="1" customHeight="1" spans="1:5">
      <c r="A295" s="212" t="s">
        <v>1229</v>
      </c>
      <c r="B295" s="214" t="s">
        <v>1230</v>
      </c>
      <c r="C295" s="211">
        <v>0</v>
      </c>
      <c r="D295" s="211">
        <v>0</v>
      </c>
      <c r="E295" s="211">
        <v>0</v>
      </c>
    </row>
    <row r="296" ht="20" customHeight="1" spans="1:5">
      <c r="A296" s="212" t="s">
        <v>243</v>
      </c>
      <c r="B296" s="213" t="s">
        <v>244</v>
      </c>
      <c r="C296" s="211">
        <v>544.2</v>
      </c>
      <c r="D296" s="211">
        <v>544.2</v>
      </c>
      <c r="E296" s="211">
        <v>0</v>
      </c>
    </row>
    <row r="297" ht="20" customHeight="1" spans="1:5">
      <c r="A297" s="212" t="s">
        <v>245</v>
      </c>
      <c r="B297" s="214" t="s">
        <v>246</v>
      </c>
      <c r="C297" s="211">
        <v>544.2</v>
      </c>
      <c r="D297" s="211">
        <v>544.2</v>
      </c>
      <c r="E297" s="211">
        <v>0</v>
      </c>
    </row>
    <row r="298" ht="20" hidden="1" customHeight="1" spans="1:5">
      <c r="A298" s="212" t="s">
        <v>1231</v>
      </c>
      <c r="B298" s="214" t="s">
        <v>1232</v>
      </c>
      <c r="C298" s="211">
        <v>0</v>
      </c>
      <c r="D298" s="211">
        <v>0</v>
      </c>
      <c r="E298" s="211">
        <v>0</v>
      </c>
    </row>
    <row r="299" ht="20" hidden="1" customHeight="1" spans="1:5">
      <c r="A299" s="212" t="s">
        <v>1233</v>
      </c>
      <c r="B299" s="214" t="s">
        <v>1234</v>
      </c>
      <c r="C299" s="211">
        <v>0</v>
      </c>
      <c r="D299" s="211">
        <v>0</v>
      </c>
      <c r="E299" s="211">
        <v>0</v>
      </c>
    </row>
    <row r="300" ht="20" hidden="1" customHeight="1" spans="1:5">
      <c r="A300" s="212" t="s">
        <v>1235</v>
      </c>
      <c r="B300" s="214" t="s">
        <v>1236</v>
      </c>
      <c r="C300" s="211">
        <v>0</v>
      </c>
      <c r="D300" s="211">
        <v>0</v>
      </c>
      <c r="E300" s="211">
        <v>0</v>
      </c>
    </row>
    <row r="301" ht="20" hidden="1" customHeight="1" spans="1:5">
      <c r="A301" s="212" t="s">
        <v>1237</v>
      </c>
      <c r="B301" s="214" t="s">
        <v>1238</v>
      </c>
      <c r="C301" s="211">
        <v>0</v>
      </c>
      <c r="D301" s="211">
        <v>0</v>
      </c>
      <c r="E301" s="211">
        <v>0</v>
      </c>
    </row>
    <row r="302" ht="20" hidden="1" customHeight="1" spans="1:5">
      <c r="A302" s="212" t="s">
        <v>1239</v>
      </c>
      <c r="B302" s="214" t="s">
        <v>1240</v>
      </c>
      <c r="C302" s="211">
        <v>0</v>
      </c>
      <c r="D302" s="211">
        <v>0</v>
      </c>
      <c r="E302" s="211">
        <v>0</v>
      </c>
    </row>
    <row r="303" ht="20" hidden="1" customHeight="1" spans="1:5">
      <c r="A303" s="212" t="s">
        <v>1241</v>
      </c>
      <c r="B303" s="214" t="s">
        <v>1242</v>
      </c>
      <c r="C303" s="211">
        <v>0</v>
      </c>
      <c r="D303" s="211">
        <v>0</v>
      </c>
      <c r="E303" s="211">
        <v>0</v>
      </c>
    </row>
    <row r="304" ht="20" hidden="1" customHeight="1" spans="1:5">
      <c r="A304" s="212" t="s">
        <v>1243</v>
      </c>
      <c r="B304" s="213" t="s">
        <v>1244</v>
      </c>
      <c r="C304" s="211">
        <v>0</v>
      </c>
      <c r="D304" s="211">
        <v>0</v>
      </c>
      <c r="E304" s="211">
        <v>0</v>
      </c>
    </row>
    <row r="305" ht="20" hidden="1" customHeight="1" spans="1:5">
      <c r="A305" s="212" t="s">
        <v>1245</v>
      </c>
      <c r="B305" s="214" t="s">
        <v>1246</v>
      </c>
      <c r="C305" s="211">
        <v>0</v>
      </c>
      <c r="D305" s="211">
        <v>0</v>
      </c>
      <c r="E305" s="211">
        <v>0</v>
      </c>
    </row>
    <row r="306" ht="20" customHeight="1" spans="1:5">
      <c r="A306" s="212" t="s">
        <v>247</v>
      </c>
      <c r="B306" s="213" t="s">
        <v>248</v>
      </c>
      <c r="C306" s="211">
        <v>24228.8359</v>
      </c>
      <c r="D306" s="211">
        <v>21663.8359</v>
      </c>
      <c r="E306" s="211">
        <v>2565</v>
      </c>
    </row>
    <row r="307" ht="20" customHeight="1" spans="1:5">
      <c r="A307" s="212" t="s">
        <v>249</v>
      </c>
      <c r="B307" s="213" t="s">
        <v>250</v>
      </c>
      <c r="C307" s="211">
        <v>74</v>
      </c>
      <c r="D307" s="211">
        <v>74</v>
      </c>
      <c r="E307" s="211">
        <v>0</v>
      </c>
    </row>
    <row r="308" ht="20" customHeight="1" spans="1:5">
      <c r="A308" s="212" t="s">
        <v>251</v>
      </c>
      <c r="B308" s="214" t="s">
        <v>252</v>
      </c>
      <c r="C308" s="211">
        <v>74</v>
      </c>
      <c r="D308" s="211">
        <v>74</v>
      </c>
      <c r="E308" s="211">
        <v>0</v>
      </c>
    </row>
    <row r="309" ht="20" hidden="1" customHeight="1" spans="1:5">
      <c r="A309" s="212" t="s">
        <v>1247</v>
      </c>
      <c r="B309" s="214" t="s">
        <v>1248</v>
      </c>
      <c r="C309" s="211">
        <v>0</v>
      </c>
      <c r="D309" s="211">
        <v>0</v>
      </c>
      <c r="E309" s="211">
        <v>0</v>
      </c>
    </row>
    <row r="310" ht="20" customHeight="1" spans="1:5">
      <c r="A310" s="212" t="s">
        <v>253</v>
      </c>
      <c r="B310" s="213" t="s">
        <v>254</v>
      </c>
      <c r="C310" s="211">
        <v>22243.4304</v>
      </c>
      <c r="D310" s="211">
        <v>20156.4304</v>
      </c>
      <c r="E310" s="211">
        <v>2087</v>
      </c>
    </row>
    <row r="311" ht="20" customHeight="1" spans="1:5">
      <c r="A311" s="212" t="s">
        <v>255</v>
      </c>
      <c r="B311" s="214" t="s">
        <v>92</v>
      </c>
      <c r="C311" s="211">
        <v>12482.1082</v>
      </c>
      <c r="D311" s="211">
        <v>12482.1082</v>
      </c>
      <c r="E311" s="211">
        <v>0</v>
      </c>
    </row>
    <row r="312" ht="20" customHeight="1" spans="1:5">
      <c r="A312" s="212" t="s">
        <v>256</v>
      </c>
      <c r="B312" s="214" t="s">
        <v>94</v>
      </c>
      <c r="C312" s="211">
        <v>519</v>
      </c>
      <c r="D312" s="211">
        <v>200</v>
      </c>
      <c r="E312" s="211">
        <v>319</v>
      </c>
    </row>
    <row r="313" ht="20" hidden="1" customHeight="1" spans="1:5">
      <c r="A313" s="212" t="s">
        <v>1249</v>
      </c>
      <c r="B313" s="214" t="s">
        <v>120</v>
      </c>
      <c r="C313" s="211">
        <v>0</v>
      </c>
      <c r="D313" s="211">
        <v>0</v>
      </c>
      <c r="E313" s="211">
        <v>0</v>
      </c>
    </row>
    <row r="314" ht="20" hidden="1" customHeight="1" spans="1:5">
      <c r="A314" s="212" t="s">
        <v>1250</v>
      </c>
      <c r="B314" s="214" t="s">
        <v>151</v>
      </c>
      <c r="C314" s="211">
        <v>0</v>
      </c>
      <c r="D314" s="211">
        <v>0</v>
      </c>
      <c r="E314" s="211">
        <v>0</v>
      </c>
    </row>
    <row r="315" ht="20" customHeight="1" spans="1:5">
      <c r="A315" s="212" t="s">
        <v>257</v>
      </c>
      <c r="B315" s="214" t="s">
        <v>258</v>
      </c>
      <c r="C315" s="211">
        <v>9069</v>
      </c>
      <c r="D315" s="211">
        <v>7301</v>
      </c>
      <c r="E315" s="211">
        <v>1768</v>
      </c>
    </row>
    <row r="316" ht="20" hidden="1" customHeight="1" spans="1:5">
      <c r="A316" s="212" t="s">
        <v>1251</v>
      </c>
      <c r="B316" s="214" t="s">
        <v>1252</v>
      </c>
      <c r="C316" s="211">
        <v>0</v>
      </c>
      <c r="D316" s="211">
        <v>0</v>
      </c>
      <c r="E316" s="211">
        <v>0</v>
      </c>
    </row>
    <row r="317" ht="20" hidden="1" customHeight="1" spans="1:5">
      <c r="A317" s="212" t="s">
        <v>1253</v>
      </c>
      <c r="B317" s="214" t="s">
        <v>1254</v>
      </c>
      <c r="C317" s="211">
        <v>0</v>
      </c>
      <c r="D317" s="211">
        <v>0</v>
      </c>
      <c r="E317" s="211">
        <v>0</v>
      </c>
    </row>
    <row r="318" ht="20" hidden="1" customHeight="1" spans="1:5">
      <c r="A318" s="212" t="s">
        <v>1255</v>
      </c>
      <c r="B318" s="214" t="s">
        <v>1256</v>
      </c>
      <c r="C318" s="211">
        <v>0</v>
      </c>
      <c r="D318" s="211">
        <v>0</v>
      </c>
      <c r="E318" s="211">
        <v>0</v>
      </c>
    </row>
    <row r="319" ht="20" customHeight="1" spans="1:5">
      <c r="A319" s="212" t="s">
        <v>259</v>
      </c>
      <c r="B319" s="214" t="s">
        <v>126</v>
      </c>
      <c r="C319" s="211">
        <v>173.3222</v>
      </c>
      <c r="D319" s="211">
        <v>173.3222</v>
      </c>
      <c r="E319" s="211">
        <v>0</v>
      </c>
    </row>
    <row r="320" ht="20" hidden="1" customHeight="1" spans="1:5">
      <c r="A320" s="212" t="s">
        <v>1257</v>
      </c>
      <c r="B320" s="214" t="s">
        <v>1258</v>
      </c>
      <c r="C320" s="211">
        <v>0</v>
      </c>
      <c r="D320" s="211">
        <v>0</v>
      </c>
      <c r="E320" s="211">
        <v>0</v>
      </c>
    </row>
    <row r="321" ht="20" hidden="1" customHeight="1" spans="1:5">
      <c r="A321" s="212" t="s">
        <v>1259</v>
      </c>
      <c r="B321" s="213" t="s">
        <v>1260</v>
      </c>
      <c r="C321" s="211">
        <v>0</v>
      </c>
      <c r="D321" s="211">
        <v>0</v>
      </c>
      <c r="E321" s="211">
        <v>0</v>
      </c>
    </row>
    <row r="322" ht="20" hidden="1" customHeight="1" spans="1:5">
      <c r="A322" s="212" t="s">
        <v>1261</v>
      </c>
      <c r="B322" s="214" t="s">
        <v>92</v>
      </c>
      <c r="C322" s="211">
        <v>0</v>
      </c>
      <c r="D322" s="211">
        <v>0</v>
      </c>
      <c r="E322" s="211">
        <v>0</v>
      </c>
    </row>
    <row r="323" ht="20" hidden="1" customHeight="1" spans="1:5">
      <c r="A323" s="212" t="s">
        <v>1262</v>
      </c>
      <c r="B323" s="214" t="s">
        <v>94</v>
      </c>
      <c r="C323" s="211">
        <v>0</v>
      </c>
      <c r="D323" s="211">
        <v>0</v>
      </c>
      <c r="E323" s="211">
        <v>0</v>
      </c>
    </row>
    <row r="324" ht="20" hidden="1" customHeight="1" spans="1:5">
      <c r="A324" s="212" t="s">
        <v>1263</v>
      </c>
      <c r="B324" s="214" t="s">
        <v>120</v>
      </c>
      <c r="C324" s="211">
        <v>0</v>
      </c>
      <c r="D324" s="211">
        <v>0</v>
      </c>
      <c r="E324" s="211">
        <v>0</v>
      </c>
    </row>
    <row r="325" ht="20" hidden="1" customHeight="1" spans="1:5">
      <c r="A325" s="212" t="s">
        <v>1264</v>
      </c>
      <c r="B325" s="214" t="s">
        <v>1265</v>
      </c>
      <c r="C325" s="211">
        <v>0</v>
      </c>
      <c r="D325" s="211">
        <v>0</v>
      </c>
      <c r="E325" s="211">
        <v>0</v>
      </c>
    </row>
    <row r="326" ht="20" hidden="1" customHeight="1" spans="1:5">
      <c r="A326" s="212" t="s">
        <v>1266</v>
      </c>
      <c r="B326" s="214" t="s">
        <v>126</v>
      </c>
      <c r="C326" s="211">
        <v>0</v>
      </c>
      <c r="D326" s="211">
        <v>0</v>
      </c>
      <c r="E326" s="211">
        <v>0</v>
      </c>
    </row>
    <row r="327" ht="20" hidden="1" customHeight="1" spans="1:5">
      <c r="A327" s="212" t="s">
        <v>1267</v>
      </c>
      <c r="B327" s="214" t="s">
        <v>1268</v>
      </c>
      <c r="C327" s="211">
        <v>0</v>
      </c>
      <c r="D327" s="211">
        <v>0</v>
      </c>
      <c r="E327" s="211">
        <v>0</v>
      </c>
    </row>
    <row r="328" ht="20" hidden="1" customHeight="1" spans="1:5">
      <c r="A328" s="212" t="s">
        <v>1269</v>
      </c>
      <c r="B328" s="213" t="s">
        <v>1270</v>
      </c>
      <c r="C328" s="211">
        <v>0</v>
      </c>
      <c r="D328" s="211">
        <v>0</v>
      </c>
      <c r="E328" s="211">
        <v>0</v>
      </c>
    </row>
    <row r="329" ht="20" hidden="1" customHeight="1" spans="1:5">
      <c r="A329" s="212" t="s">
        <v>1271</v>
      </c>
      <c r="B329" s="214" t="s">
        <v>92</v>
      </c>
      <c r="C329" s="211">
        <v>0</v>
      </c>
      <c r="D329" s="211">
        <v>0</v>
      </c>
      <c r="E329" s="211">
        <v>0</v>
      </c>
    </row>
    <row r="330" ht="20" hidden="1" customHeight="1" spans="1:5">
      <c r="A330" s="212" t="s">
        <v>1272</v>
      </c>
      <c r="B330" s="214" t="s">
        <v>94</v>
      </c>
      <c r="C330" s="211">
        <v>0</v>
      </c>
      <c r="D330" s="211">
        <v>0</v>
      </c>
      <c r="E330" s="211">
        <v>0</v>
      </c>
    </row>
    <row r="331" ht="20" hidden="1" customHeight="1" spans="1:5">
      <c r="A331" s="212" t="s">
        <v>1273</v>
      </c>
      <c r="B331" s="214" t="s">
        <v>120</v>
      </c>
      <c r="C331" s="211">
        <v>0</v>
      </c>
      <c r="D331" s="211">
        <v>0</v>
      </c>
      <c r="E331" s="211">
        <v>0</v>
      </c>
    </row>
    <row r="332" ht="20" hidden="1" customHeight="1" spans="1:5">
      <c r="A332" s="212" t="s">
        <v>1274</v>
      </c>
      <c r="B332" s="214" t="s">
        <v>1275</v>
      </c>
      <c r="C332" s="211">
        <v>0</v>
      </c>
      <c r="D332" s="211">
        <v>0</v>
      </c>
      <c r="E332" s="211">
        <v>0</v>
      </c>
    </row>
    <row r="333" ht="20" hidden="1" customHeight="1" spans="1:5">
      <c r="A333" s="212" t="s">
        <v>1276</v>
      </c>
      <c r="B333" s="214" t="s">
        <v>1277</v>
      </c>
      <c r="C333" s="211">
        <v>0</v>
      </c>
      <c r="D333" s="211">
        <v>0</v>
      </c>
      <c r="E333" s="211">
        <v>0</v>
      </c>
    </row>
    <row r="334" ht="20" hidden="1" customHeight="1" spans="1:5">
      <c r="A334" s="212" t="s">
        <v>1278</v>
      </c>
      <c r="B334" s="214" t="s">
        <v>126</v>
      </c>
      <c r="C334" s="211">
        <v>0</v>
      </c>
      <c r="D334" s="211">
        <v>0</v>
      </c>
      <c r="E334" s="211">
        <v>0</v>
      </c>
    </row>
    <row r="335" ht="20" hidden="1" customHeight="1" spans="1:5">
      <c r="A335" s="212" t="s">
        <v>1279</v>
      </c>
      <c r="B335" s="214" t="s">
        <v>1280</v>
      </c>
      <c r="C335" s="211">
        <v>0</v>
      </c>
      <c r="D335" s="211">
        <v>0</v>
      </c>
      <c r="E335" s="211">
        <v>0</v>
      </c>
    </row>
    <row r="336" ht="20" hidden="1" customHeight="1" spans="1:5">
      <c r="A336" s="212" t="s">
        <v>1281</v>
      </c>
      <c r="B336" s="213" t="s">
        <v>1282</v>
      </c>
      <c r="C336" s="211">
        <v>0</v>
      </c>
      <c r="D336" s="211">
        <v>0</v>
      </c>
      <c r="E336" s="211">
        <v>0</v>
      </c>
    </row>
    <row r="337" ht="20" hidden="1" customHeight="1" spans="1:5">
      <c r="A337" s="212" t="s">
        <v>1283</v>
      </c>
      <c r="B337" s="214" t="s">
        <v>92</v>
      </c>
      <c r="C337" s="211">
        <v>0</v>
      </c>
      <c r="D337" s="211">
        <v>0</v>
      </c>
      <c r="E337" s="211">
        <v>0</v>
      </c>
    </row>
    <row r="338" ht="20" hidden="1" customHeight="1" spans="1:5">
      <c r="A338" s="212" t="s">
        <v>1284</v>
      </c>
      <c r="B338" s="214" t="s">
        <v>94</v>
      </c>
      <c r="C338" s="211">
        <v>0</v>
      </c>
      <c r="D338" s="211">
        <v>0</v>
      </c>
      <c r="E338" s="211">
        <v>0</v>
      </c>
    </row>
    <row r="339" ht="20" hidden="1" customHeight="1" spans="1:5">
      <c r="A339" s="212" t="s">
        <v>1285</v>
      </c>
      <c r="B339" s="214" t="s">
        <v>120</v>
      </c>
      <c r="C339" s="211">
        <v>0</v>
      </c>
      <c r="D339" s="211">
        <v>0</v>
      </c>
      <c r="E339" s="211">
        <v>0</v>
      </c>
    </row>
    <row r="340" ht="20" hidden="1" customHeight="1" spans="1:5">
      <c r="A340" s="212" t="s">
        <v>1286</v>
      </c>
      <c r="B340" s="214" t="s">
        <v>1287</v>
      </c>
      <c r="C340" s="211">
        <v>0</v>
      </c>
      <c r="D340" s="211">
        <v>0</v>
      </c>
      <c r="E340" s="211">
        <v>0</v>
      </c>
    </row>
    <row r="341" ht="20" hidden="1" customHeight="1" spans="1:5">
      <c r="A341" s="212" t="s">
        <v>1288</v>
      </c>
      <c r="B341" s="214" t="s">
        <v>1289</v>
      </c>
      <c r="C341" s="211">
        <v>0</v>
      </c>
      <c r="D341" s="211">
        <v>0</v>
      </c>
      <c r="E341" s="211">
        <v>0</v>
      </c>
    </row>
    <row r="342" ht="20" hidden="1" customHeight="1" spans="1:5">
      <c r="A342" s="212" t="s">
        <v>1290</v>
      </c>
      <c r="B342" s="214" t="s">
        <v>1291</v>
      </c>
      <c r="C342" s="211">
        <v>0</v>
      </c>
      <c r="D342" s="211">
        <v>0</v>
      </c>
      <c r="E342" s="211">
        <v>0</v>
      </c>
    </row>
    <row r="343" ht="20" hidden="1" customHeight="1" spans="1:5">
      <c r="A343" s="212" t="s">
        <v>1292</v>
      </c>
      <c r="B343" s="214" t="s">
        <v>126</v>
      </c>
      <c r="C343" s="211">
        <v>0</v>
      </c>
      <c r="D343" s="211">
        <v>0</v>
      </c>
      <c r="E343" s="211">
        <v>0</v>
      </c>
    </row>
    <row r="344" ht="20" hidden="1" customHeight="1" spans="1:5">
      <c r="A344" s="212" t="s">
        <v>1293</v>
      </c>
      <c r="B344" s="214" t="s">
        <v>1294</v>
      </c>
      <c r="C344" s="211">
        <v>0</v>
      </c>
      <c r="D344" s="211">
        <v>0</v>
      </c>
      <c r="E344" s="211">
        <v>0</v>
      </c>
    </row>
    <row r="345" ht="20" customHeight="1" spans="1:5">
      <c r="A345" s="212" t="s">
        <v>260</v>
      </c>
      <c r="B345" s="213" t="s">
        <v>261</v>
      </c>
      <c r="C345" s="211">
        <v>1806.4055</v>
      </c>
      <c r="D345" s="211">
        <v>1383.4055</v>
      </c>
      <c r="E345" s="211">
        <v>423</v>
      </c>
    </row>
    <row r="346" ht="20" customHeight="1" spans="1:5">
      <c r="A346" s="212" t="s">
        <v>262</v>
      </c>
      <c r="B346" s="214" t="s">
        <v>92</v>
      </c>
      <c r="C346" s="211">
        <v>1141.9572</v>
      </c>
      <c r="D346" s="211">
        <v>1141.9572</v>
      </c>
      <c r="E346" s="211">
        <v>0</v>
      </c>
    </row>
    <row r="347" ht="20" customHeight="1" spans="1:5">
      <c r="A347" s="212" t="s">
        <v>263</v>
      </c>
      <c r="B347" s="214" t="s">
        <v>94</v>
      </c>
      <c r="C347" s="211">
        <v>173</v>
      </c>
      <c r="D347" s="211">
        <v>0</v>
      </c>
      <c r="E347" s="211">
        <v>173</v>
      </c>
    </row>
    <row r="348" ht="20" hidden="1" customHeight="1" spans="1:5">
      <c r="A348" s="212" t="s">
        <v>1295</v>
      </c>
      <c r="B348" s="214" t="s">
        <v>120</v>
      </c>
      <c r="C348" s="211">
        <v>0</v>
      </c>
      <c r="D348" s="211">
        <v>0</v>
      </c>
      <c r="E348" s="211">
        <v>0</v>
      </c>
    </row>
    <row r="349" ht="20" customHeight="1" spans="1:5">
      <c r="A349" s="212" t="s">
        <v>264</v>
      </c>
      <c r="B349" s="214" t="s">
        <v>265</v>
      </c>
      <c r="C349" s="211">
        <v>62</v>
      </c>
      <c r="D349" s="211">
        <v>0</v>
      </c>
      <c r="E349" s="211">
        <v>62</v>
      </c>
    </row>
    <row r="350" ht="20" customHeight="1" spans="1:5">
      <c r="A350" s="212" t="s">
        <v>266</v>
      </c>
      <c r="B350" s="214" t="s">
        <v>267</v>
      </c>
      <c r="C350" s="211">
        <v>5</v>
      </c>
      <c r="D350" s="211">
        <v>5</v>
      </c>
      <c r="E350" s="211">
        <v>0</v>
      </c>
    </row>
    <row r="351" ht="20" customHeight="1" spans="1:5">
      <c r="A351" s="212" t="s">
        <v>268</v>
      </c>
      <c r="B351" s="214" t="s">
        <v>269</v>
      </c>
      <c r="C351" s="211">
        <v>70</v>
      </c>
      <c r="D351" s="211">
        <v>70</v>
      </c>
      <c r="E351" s="211">
        <v>0</v>
      </c>
    </row>
    <row r="352" ht="20" customHeight="1" spans="1:5">
      <c r="A352" s="212" t="s">
        <v>270</v>
      </c>
      <c r="B352" s="214" t="s">
        <v>271</v>
      </c>
      <c r="C352" s="211">
        <v>63</v>
      </c>
      <c r="D352" s="211">
        <v>0</v>
      </c>
      <c r="E352" s="211">
        <v>63</v>
      </c>
    </row>
    <row r="353" ht="20" hidden="1" customHeight="1" spans="1:5">
      <c r="A353" s="212" t="s">
        <v>1296</v>
      </c>
      <c r="B353" s="214" t="s">
        <v>1297</v>
      </c>
      <c r="C353" s="211">
        <v>0</v>
      </c>
      <c r="D353" s="211">
        <v>0</v>
      </c>
      <c r="E353" s="211">
        <v>0</v>
      </c>
    </row>
    <row r="354" ht="20" customHeight="1" spans="1:5">
      <c r="A354" s="212" t="s">
        <v>272</v>
      </c>
      <c r="B354" s="214" t="s">
        <v>273</v>
      </c>
      <c r="C354" s="211">
        <v>123</v>
      </c>
      <c r="D354" s="211">
        <v>110</v>
      </c>
      <c r="E354" s="211">
        <v>13</v>
      </c>
    </row>
    <row r="355" ht="20" customHeight="1" spans="1:5">
      <c r="A355" s="212" t="s">
        <v>274</v>
      </c>
      <c r="B355" s="214" t="s">
        <v>275</v>
      </c>
      <c r="C355" s="211">
        <v>162</v>
      </c>
      <c r="D355" s="211">
        <v>50</v>
      </c>
      <c r="E355" s="211">
        <v>112</v>
      </c>
    </row>
    <row r="356" ht="20" hidden="1" customHeight="1" spans="1:5">
      <c r="A356" s="212" t="s">
        <v>1298</v>
      </c>
      <c r="B356" s="214" t="s">
        <v>151</v>
      </c>
      <c r="C356" s="211">
        <v>0</v>
      </c>
      <c r="D356" s="211">
        <v>0</v>
      </c>
      <c r="E356" s="211">
        <v>0</v>
      </c>
    </row>
    <row r="357" ht="20" customHeight="1" spans="1:5">
      <c r="A357" s="212" t="s">
        <v>276</v>
      </c>
      <c r="B357" s="214" t="s">
        <v>126</v>
      </c>
      <c r="C357" s="211">
        <v>6.4483</v>
      </c>
      <c r="D357" s="211">
        <v>6.4483</v>
      </c>
      <c r="E357" s="211">
        <v>0</v>
      </c>
    </row>
    <row r="358" ht="20" hidden="1" customHeight="1" spans="1:5">
      <c r="A358" s="212" t="s">
        <v>1299</v>
      </c>
      <c r="B358" s="214" t="s">
        <v>1300</v>
      </c>
      <c r="C358" s="211">
        <v>0</v>
      </c>
      <c r="D358" s="211">
        <v>0</v>
      </c>
      <c r="E358" s="211">
        <v>0</v>
      </c>
    </row>
    <row r="359" ht="20" hidden="1" customHeight="1" spans="1:5">
      <c r="A359" s="212" t="s">
        <v>1301</v>
      </c>
      <c r="B359" s="213" t="s">
        <v>1302</v>
      </c>
      <c r="C359" s="211">
        <v>0</v>
      </c>
      <c r="D359" s="211">
        <v>0</v>
      </c>
      <c r="E359" s="211">
        <v>0</v>
      </c>
    </row>
    <row r="360" ht="20" hidden="1" customHeight="1" spans="1:5">
      <c r="A360" s="212" t="s">
        <v>1303</v>
      </c>
      <c r="B360" s="214" t="s">
        <v>92</v>
      </c>
      <c r="C360" s="211">
        <v>0</v>
      </c>
      <c r="D360" s="211">
        <v>0</v>
      </c>
      <c r="E360" s="211">
        <v>0</v>
      </c>
    </row>
    <row r="361" ht="20" hidden="1" customHeight="1" spans="1:5">
      <c r="A361" s="212" t="s">
        <v>1304</v>
      </c>
      <c r="B361" s="214" t="s">
        <v>94</v>
      </c>
      <c r="C361" s="211">
        <v>0</v>
      </c>
      <c r="D361" s="211">
        <v>0</v>
      </c>
      <c r="E361" s="211">
        <v>0</v>
      </c>
    </row>
    <row r="362" ht="20" hidden="1" customHeight="1" spans="1:5">
      <c r="A362" s="212" t="s">
        <v>1305</v>
      </c>
      <c r="B362" s="214" t="s">
        <v>120</v>
      </c>
      <c r="C362" s="211">
        <v>0</v>
      </c>
      <c r="D362" s="211">
        <v>0</v>
      </c>
      <c r="E362" s="211">
        <v>0</v>
      </c>
    </row>
    <row r="363" ht="20" hidden="1" customHeight="1" spans="1:5">
      <c r="A363" s="212" t="s">
        <v>1306</v>
      </c>
      <c r="B363" s="214" t="s">
        <v>1307</v>
      </c>
      <c r="C363" s="211">
        <v>0</v>
      </c>
      <c r="D363" s="211">
        <v>0</v>
      </c>
      <c r="E363" s="211">
        <v>0</v>
      </c>
    </row>
    <row r="364" ht="20" hidden="1" customHeight="1" spans="1:5">
      <c r="A364" s="212" t="s">
        <v>1308</v>
      </c>
      <c r="B364" s="214" t="s">
        <v>1309</v>
      </c>
      <c r="C364" s="211">
        <v>0</v>
      </c>
      <c r="D364" s="211">
        <v>0</v>
      </c>
      <c r="E364" s="211">
        <v>0</v>
      </c>
    </row>
    <row r="365" ht="20" hidden="1" customHeight="1" spans="1:5">
      <c r="A365" s="212" t="s">
        <v>1310</v>
      </c>
      <c r="B365" s="214" t="s">
        <v>1311</v>
      </c>
      <c r="C365" s="211">
        <v>0</v>
      </c>
      <c r="D365" s="211">
        <v>0</v>
      </c>
      <c r="E365" s="211">
        <v>0</v>
      </c>
    </row>
    <row r="366" ht="20" hidden="1" customHeight="1" spans="1:5">
      <c r="A366" s="212" t="s">
        <v>1312</v>
      </c>
      <c r="B366" s="214" t="s">
        <v>151</v>
      </c>
      <c r="C366" s="211">
        <v>0</v>
      </c>
      <c r="D366" s="211">
        <v>0</v>
      </c>
      <c r="E366" s="211">
        <v>0</v>
      </c>
    </row>
    <row r="367" ht="20" hidden="1" customHeight="1" spans="1:5">
      <c r="A367" s="212" t="s">
        <v>1313</v>
      </c>
      <c r="B367" s="214" t="s">
        <v>126</v>
      </c>
      <c r="C367" s="211">
        <v>0</v>
      </c>
      <c r="D367" s="211">
        <v>0</v>
      </c>
      <c r="E367" s="211">
        <v>0</v>
      </c>
    </row>
    <row r="368" ht="20" hidden="1" customHeight="1" spans="1:5">
      <c r="A368" s="212" t="s">
        <v>1314</v>
      </c>
      <c r="B368" s="214" t="s">
        <v>1315</v>
      </c>
      <c r="C368" s="211">
        <v>0</v>
      </c>
      <c r="D368" s="211">
        <v>0</v>
      </c>
      <c r="E368" s="211">
        <v>0</v>
      </c>
    </row>
    <row r="369" ht="20" hidden="1" customHeight="1" spans="1:5">
      <c r="A369" s="212" t="s">
        <v>1316</v>
      </c>
      <c r="B369" s="213" t="s">
        <v>1317</v>
      </c>
      <c r="C369" s="211">
        <v>0</v>
      </c>
      <c r="D369" s="211">
        <v>0</v>
      </c>
      <c r="E369" s="211">
        <v>0</v>
      </c>
    </row>
    <row r="370" ht="20" hidden="1" customHeight="1" spans="1:5">
      <c r="A370" s="212" t="s">
        <v>1318</v>
      </c>
      <c r="B370" s="214" t="s">
        <v>92</v>
      </c>
      <c r="C370" s="211">
        <v>0</v>
      </c>
      <c r="D370" s="211">
        <v>0</v>
      </c>
      <c r="E370" s="211">
        <v>0</v>
      </c>
    </row>
    <row r="371" ht="20" hidden="1" customHeight="1" spans="1:5">
      <c r="A371" s="212" t="s">
        <v>1319</v>
      </c>
      <c r="B371" s="214" t="s">
        <v>94</v>
      </c>
      <c r="C371" s="211">
        <v>0</v>
      </c>
      <c r="D371" s="211">
        <v>0</v>
      </c>
      <c r="E371" s="211">
        <v>0</v>
      </c>
    </row>
    <row r="372" ht="20" hidden="1" customHeight="1" spans="1:5">
      <c r="A372" s="212" t="s">
        <v>1320</v>
      </c>
      <c r="B372" s="214" t="s">
        <v>120</v>
      </c>
      <c r="C372" s="211">
        <v>0</v>
      </c>
      <c r="D372" s="211">
        <v>0</v>
      </c>
      <c r="E372" s="211">
        <v>0</v>
      </c>
    </row>
    <row r="373" ht="20" hidden="1" customHeight="1" spans="1:5">
      <c r="A373" s="212" t="s">
        <v>1321</v>
      </c>
      <c r="B373" s="214" t="s">
        <v>1322</v>
      </c>
      <c r="C373" s="211">
        <v>0</v>
      </c>
      <c r="D373" s="211">
        <v>0</v>
      </c>
      <c r="E373" s="211">
        <v>0</v>
      </c>
    </row>
    <row r="374" ht="20" hidden="1" customHeight="1" spans="1:5">
      <c r="A374" s="212" t="s">
        <v>1323</v>
      </c>
      <c r="B374" s="214" t="s">
        <v>1324</v>
      </c>
      <c r="C374" s="211">
        <v>0</v>
      </c>
      <c r="D374" s="211">
        <v>0</v>
      </c>
      <c r="E374" s="211">
        <v>0</v>
      </c>
    </row>
    <row r="375" ht="20" hidden="1" customHeight="1" spans="1:5">
      <c r="A375" s="212" t="s">
        <v>1325</v>
      </c>
      <c r="B375" s="214" t="s">
        <v>1326</v>
      </c>
      <c r="C375" s="211">
        <v>0</v>
      </c>
      <c r="D375" s="211">
        <v>0</v>
      </c>
      <c r="E375" s="211">
        <v>0</v>
      </c>
    </row>
    <row r="376" ht="20" hidden="1" customHeight="1" spans="1:5">
      <c r="A376" s="212" t="s">
        <v>1327</v>
      </c>
      <c r="B376" s="214" t="s">
        <v>151</v>
      </c>
      <c r="C376" s="211">
        <v>0</v>
      </c>
      <c r="D376" s="211">
        <v>0</v>
      </c>
      <c r="E376" s="211">
        <v>0</v>
      </c>
    </row>
    <row r="377" ht="20" hidden="1" customHeight="1" spans="1:5">
      <c r="A377" s="212" t="s">
        <v>1328</v>
      </c>
      <c r="B377" s="214" t="s">
        <v>126</v>
      </c>
      <c r="C377" s="211">
        <v>0</v>
      </c>
      <c r="D377" s="211">
        <v>0</v>
      </c>
      <c r="E377" s="211">
        <v>0</v>
      </c>
    </row>
    <row r="378" ht="20" hidden="1" customHeight="1" spans="1:5">
      <c r="A378" s="212" t="s">
        <v>1329</v>
      </c>
      <c r="B378" s="214" t="s">
        <v>1330</v>
      </c>
      <c r="C378" s="211">
        <v>0</v>
      </c>
      <c r="D378" s="211">
        <v>0</v>
      </c>
      <c r="E378" s="211">
        <v>0</v>
      </c>
    </row>
    <row r="379" ht="20" hidden="1" customHeight="1" spans="1:5">
      <c r="A379" s="212" t="s">
        <v>1331</v>
      </c>
      <c r="B379" s="213" t="s">
        <v>1332</v>
      </c>
      <c r="C379" s="211">
        <v>0</v>
      </c>
      <c r="D379" s="211">
        <v>0</v>
      </c>
      <c r="E379" s="211">
        <v>0</v>
      </c>
    </row>
    <row r="380" ht="20" hidden="1" customHeight="1" spans="1:5">
      <c r="A380" s="212" t="s">
        <v>1333</v>
      </c>
      <c r="B380" s="214" t="s">
        <v>92</v>
      </c>
      <c r="C380" s="211">
        <v>0</v>
      </c>
      <c r="D380" s="211">
        <v>0</v>
      </c>
      <c r="E380" s="211">
        <v>0</v>
      </c>
    </row>
    <row r="381" ht="20" hidden="1" customHeight="1" spans="1:5">
      <c r="A381" s="212" t="s">
        <v>1334</v>
      </c>
      <c r="B381" s="214" t="s">
        <v>94</v>
      </c>
      <c r="C381" s="211">
        <v>0</v>
      </c>
      <c r="D381" s="211">
        <v>0</v>
      </c>
      <c r="E381" s="211">
        <v>0</v>
      </c>
    </row>
    <row r="382" ht="20" hidden="1" customHeight="1" spans="1:5">
      <c r="A382" s="212" t="s">
        <v>1335</v>
      </c>
      <c r="B382" s="214" t="s">
        <v>120</v>
      </c>
      <c r="C382" s="211">
        <v>0</v>
      </c>
      <c r="D382" s="211">
        <v>0</v>
      </c>
      <c r="E382" s="211">
        <v>0</v>
      </c>
    </row>
    <row r="383" ht="20" hidden="1" customHeight="1" spans="1:5">
      <c r="A383" s="212" t="s">
        <v>1336</v>
      </c>
      <c r="B383" s="214" t="s">
        <v>1337</v>
      </c>
      <c r="C383" s="211">
        <v>0</v>
      </c>
      <c r="D383" s="211">
        <v>0</v>
      </c>
      <c r="E383" s="211">
        <v>0</v>
      </c>
    </row>
    <row r="384" ht="20" hidden="1" customHeight="1" spans="1:5">
      <c r="A384" s="212" t="s">
        <v>1338</v>
      </c>
      <c r="B384" s="214" t="s">
        <v>1339</v>
      </c>
      <c r="C384" s="211">
        <v>0</v>
      </c>
      <c r="D384" s="211">
        <v>0</v>
      </c>
      <c r="E384" s="211">
        <v>0</v>
      </c>
    </row>
    <row r="385" ht="20" hidden="1" customHeight="1" spans="1:5">
      <c r="A385" s="212" t="s">
        <v>1340</v>
      </c>
      <c r="B385" s="214" t="s">
        <v>126</v>
      </c>
      <c r="C385" s="211">
        <v>0</v>
      </c>
      <c r="D385" s="211">
        <v>0</v>
      </c>
      <c r="E385" s="211">
        <v>0</v>
      </c>
    </row>
    <row r="386" ht="20" hidden="1" customHeight="1" spans="1:5">
      <c r="A386" s="212" t="s">
        <v>1341</v>
      </c>
      <c r="B386" s="214" t="s">
        <v>1342</v>
      </c>
      <c r="C386" s="211">
        <v>0</v>
      </c>
      <c r="D386" s="211">
        <v>0</v>
      </c>
      <c r="E386" s="211">
        <v>0</v>
      </c>
    </row>
    <row r="387" ht="20" hidden="1" customHeight="1" spans="1:5">
      <c r="A387" s="212" t="s">
        <v>1343</v>
      </c>
      <c r="B387" s="213" t="s">
        <v>1344</v>
      </c>
      <c r="C387" s="211">
        <v>0</v>
      </c>
      <c r="D387" s="211">
        <v>0</v>
      </c>
      <c r="E387" s="211">
        <v>0</v>
      </c>
    </row>
    <row r="388" ht="20" hidden="1" customHeight="1" spans="1:5">
      <c r="A388" s="212" t="s">
        <v>1345</v>
      </c>
      <c r="B388" s="214" t="s">
        <v>92</v>
      </c>
      <c r="C388" s="211">
        <v>0</v>
      </c>
      <c r="D388" s="211">
        <v>0</v>
      </c>
      <c r="E388" s="211">
        <v>0</v>
      </c>
    </row>
    <row r="389" ht="20" hidden="1" customHeight="1" spans="1:5">
      <c r="A389" s="212" t="s">
        <v>1346</v>
      </c>
      <c r="B389" s="214" t="s">
        <v>94</v>
      </c>
      <c r="C389" s="211">
        <v>0</v>
      </c>
      <c r="D389" s="211">
        <v>0</v>
      </c>
      <c r="E389" s="211">
        <v>0</v>
      </c>
    </row>
    <row r="390" ht="20" hidden="1" customHeight="1" spans="1:5">
      <c r="A390" s="212" t="s">
        <v>1347</v>
      </c>
      <c r="B390" s="214" t="s">
        <v>151</v>
      </c>
      <c r="C390" s="211">
        <v>0</v>
      </c>
      <c r="D390" s="211">
        <v>0</v>
      </c>
      <c r="E390" s="211">
        <v>0</v>
      </c>
    </row>
    <row r="391" ht="20" hidden="1" customHeight="1" spans="1:5">
      <c r="A391" s="212" t="s">
        <v>1348</v>
      </c>
      <c r="B391" s="214" t="s">
        <v>1349</v>
      </c>
      <c r="C391" s="211">
        <v>0</v>
      </c>
      <c r="D391" s="211">
        <v>0</v>
      </c>
      <c r="E391" s="211">
        <v>0</v>
      </c>
    </row>
    <row r="392" ht="20" hidden="1" customHeight="1" spans="1:5">
      <c r="A392" s="212" t="s">
        <v>1350</v>
      </c>
      <c r="B392" s="214" t="s">
        <v>1351</v>
      </c>
      <c r="C392" s="211">
        <v>0</v>
      </c>
      <c r="D392" s="211">
        <v>0</v>
      </c>
      <c r="E392" s="211">
        <v>0</v>
      </c>
    </row>
    <row r="393" ht="20" customHeight="1" spans="1:5">
      <c r="A393" s="212" t="s">
        <v>277</v>
      </c>
      <c r="B393" s="213" t="s">
        <v>278</v>
      </c>
      <c r="C393" s="211">
        <v>105</v>
      </c>
      <c r="D393" s="211">
        <v>50</v>
      </c>
      <c r="E393" s="211">
        <v>55</v>
      </c>
    </row>
    <row r="394" ht="20" customHeight="1" spans="1:5">
      <c r="A394" s="212" t="s">
        <v>279</v>
      </c>
      <c r="B394" s="214" t="s">
        <v>280</v>
      </c>
      <c r="C394" s="211">
        <v>55</v>
      </c>
      <c r="D394" s="211">
        <v>0</v>
      </c>
      <c r="E394" s="211">
        <v>55</v>
      </c>
    </row>
    <row r="395" ht="20" customHeight="1" spans="1:5">
      <c r="A395" s="212" t="s">
        <v>281</v>
      </c>
      <c r="B395" s="214" t="s">
        <v>282</v>
      </c>
      <c r="C395" s="211">
        <v>50</v>
      </c>
      <c r="D395" s="211">
        <v>50</v>
      </c>
      <c r="E395" s="211">
        <v>0</v>
      </c>
    </row>
    <row r="396" ht="20" customHeight="1" spans="1:5">
      <c r="A396" s="212" t="s">
        <v>283</v>
      </c>
      <c r="B396" s="213" t="s">
        <v>284</v>
      </c>
      <c r="C396" s="211">
        <v>155937.7791</v>
      </c>
      <c r="D396" s="211">
        <v>120283.7341</v>
      </c>
      <c r="E396" s="211">
        <v>35654.045</v>
      </c>
    </row>
    <row r="397" ht="20" customHeight="1" spans="1:5">
      <c r="A397" s="212" t="s">
        <v>285</v>
      </c>
      <c r="B397" s="213" t="s">
        <v>286</v>
      </c>
      <c r="C397" s="211">
        <v>1370.6123</v>
      </c>
      <c r="D397" s="211">
        <v>1370.6123</v>
      </c>
      <c r="E397" s="211">
        <v>0</v>
      </c>
    </row>
    <row r="398" ht="20" customHeight="1" spans="1:5">
      <c r="A398" s="212" t="s">
        <v>287</v>
      </c>
      <c r="B398" s="214" t="s">
        <v>92</v>
      </c>
      <c r="C398" s="211">
        <v>1365.6123</v>
      </c>
      <c r="D398" s="211">
        <v>1365.6123</v>
      </c>
      <c r="E398" s="211">
        <v>0</v>
      </c>
    </row>
    <row r="399" ht="20" hidden="1" customHeight="1" spans="1:5">
      <c r="A399" s="212" t="s">
        <v>1352</v>
      </c>
      <c r="B399" s="214" t="s">
        <v>94</v>
      </c>
      <c r="C399" s="211">
        <v>0</v>
      </c>
      <c r="D399" s="211">
        <v>0</v>
      </c>
      <c r="E399" s="211">
        <v>0</v>
      </c>
    </row>
    <row r="400" ht="20" hidden="1" customHeight="1" spans="1:5">
      <c r="A400" s="212" t="s">
        <v>1353</v>
      </c>
      <c r="B400" s="214" t="s">
        <v>120</v>
      </c>
      <c r="C400" s="211">
        <v>0</v>
      </c>
      <c r="D400" s="211">
        <v>0</v>
      </c>
      <c r="E400" s="211">
        <v>0</v>
      </c>
    </row>
    <row r="401" ht="20" customHeight="1" spans="1:5">
      <c r="A401" s="212" t="s">
        <v>288</v>
      </c>
      <c r="B401" s="214" t="s">
        <v>289</v>
      </c>
      <c r="C401" s="211">
        <v>5</v>
      </c>
      <c r="D401" s="211">
        <v>5</v>
      </c>
      <c r="E401" s="211">
        <v>0</v>
      </c>
    </row>
    <row r="402" ht="20" customHeight="1" spans="1:5">
      <c r="A402" s="212" t="s">
        <v>290</v>
      </c>
      <c r="B402" s="213" t="s">
        <v>291</v>
      </c>
      <c r="C402" s="211">
        <v>147821.2723</v>
      </c>
      <c r="D402" s="211">
        <v>114462.1573</v>
      </c>
      <c r="E402" s="211">
        <v>33359.115</v>
      </c>
    </row>
    <row r="403" ht="20" customHeight="1" spans="1:5">
      <c r="A403" s="212" t="s">
        <v>292</v>
      </c>
      <c r="B403" s="214" t="s">
        <v>293</v>
      </c>
      <c r="C403" s="211">
        <v>3385.391</v>
      </c>
      <c r="D403" s="211">
        <v>603.701</v>
      </c>
      <c r="E403" s="211">
        <v>2781.69</v>
      </c>
    </row>
    <row r="404" ht="20" customHeight="1" spans="1:5">
      <c r="A404" s="212" t="s">
        <v>294</v>
      </c>
      <c r="B404" s="214" t="s">
        <v>295</v>
      </c>
      <c r="C404" s="211">
        <v>75680.5368</v>
      </c>
      <c r="D404" s="211">
        <v>63052.9068</v>
      </c>
      <c r="E404" s="211">
        <v>12627.63</v>
      </c>
    </row>
    <row r="405" ht="20" customHeight="1" spans="1:5">
      <c r="A405" s="212" t="s">
        <v>296</v>
      </c>
      <c r="B405" s="214" t="s">
        <v>297</v>
      </c>
      <c r="C405" s="211">
        <v>45636.6309</v>
      </c>
      <c r="D405" s="211">
        <v>32648.9109</v>
      </c>
      <c r="E405" s="211">
        <v>12987.72</v>
      </c>
    </row>
    <row r="406" ht="20" customHeight="1" spans="1:5">
      <c r="A406" s="212" t="s">
        <v>298</v>
      </c>
      <c r="B406" s="214" t="s">
        <v>299</v>
      </c>
      <c r="C406" s="211">
        <v>22957.7136</v>
      </c>
      <c r="D406" s="211">
        <v>18156.6386</v>
      </c>
      <c r="E406" s="211">
        <v>4801.075</v>
      </c>
    </row>
    <row r="407" ht="20" hidden="1" customHeight="1" spans="1:5">
      <c r="A407" s="212" t="s">
        <v>1354</v>
      </c>
      <c r="B407" s="214" t="s">
        <v>1355</v>
      </c>
      <c r="C407" s="211">
        <v>0</v>
      </c>
      <c r="D407" s="211">
        <v>0</v>
      </c>
      <c r="E407" s="211">
        <v>0</v>
      </c>
    </row>
    <row r="408" ht="20" customHeight="1" spans="1:5">
      <c r="A408" s="212" t="s">
        <v>300</v>
      </c>
      <c r="B408" s="214" t="s">
        <v>301</v>
      </c>
      <c r="C408" s="211">
        <v>161</v>
      </c>
      <c r="D408" s="211">
        <v>0</v>
      </c>
      <c r="E408" s="211">
        <v>161</v>
      </c>
    </row>
    <row r="409" ht="20" customHeight="1" spans="1:5">
      <c r="A409" s="212" t="s">
        <v>302</v>
      </c>
      <c r="B409" s="213" t="s">
        <v>303</v>
      </c>
      <c r="C409" s="211">
        <v>4790.4564</v>
      </c>
      <c r="D409" s="211">
        <v>2622.0664</v>
      </c>
      <c r="E409" s="211">
        <v>2168.39</v>
      </c>
    </row>
    <row r="410" ht="20" hidden="1" customHeight="1" spans="1:5">
      <c r="A410" s="212" t="s">
        <v>1356</v>
      </c>
      <c r="B410" s="214" t="s">
        <v>1357</v>
      </c>
      <c r="C410" s="211">
        <v>0</v>
      </c>
      <c r="D410" s="211">
        <v>0</v>
      </c>
      <c r="E410" s="211">
        <v>0</v>
      </c>
    </row>
    <row r="411" ht="20" customHeight="1" spans="1:5">
      <c r="A411" s="212" t="s">
        <v>304</v>
      </c>
      <c r="B411" s="214" t="s">
        <v>305</v>
      </c>
      <c r="C411" s="211">
        <v>4790.4564</v>
      </c>
      <c r="D411" s="211">
        <v>2622.0664</v>
      </c>
      <c r="E411" s="211">
        <v>2168.39</v>
      </c>
    </row>
    <row r="412" ht="20" hidden="1" customHeight="1" spans="1:5">
      <c r="A412" s="212" t="s">
        <v>1358</v>
      </c>
      <c r="B412" s="214" t="s">
        <v>1359</v>
      </c>
      <c r="C412" s="211">
        <v>0</v>
      </c>
      <c r="D412" s="211">
        <v>0</v>
      </c>
      <c r="E412" s="211">
        <v>0</v>
      </c>
    </row>
    <row r="413" ht="20" hidden="1" customHeight="1" spans="1:5">
      <c r="A413" s="212" t="s">
        <v>1360</v>
      </c>
      <c r="B413" s="214" t="s">
        <v>1361</v>
      </c>
      <c r="C413" s="211">
        <v>0</v>
      </c>
      <c r="D413" s="211">
        <v>0</v>
      </c>
      <c r="E413" s="211">
        <v>0</v>
      </c>
    </row>
    <row r="414" ht="20" hidden="1" customHeight="1" spans="1:5">
      <c r="A414" s="212" t="s">
        <v>1362</v>
      </c>
      <c r="B414" s="214" t="s">
        <v>1363</v>
      </c>
      <c r="C414" s="211">
        <v>0</v>
      </c>
      <c r="D414" s="211">
        <v>0</v>
      </c>
      <c r="E414" s="211">
        <v>0</v>
      </c>
    </row>
    <row r="415" ht="20" hidden="1" customHeight="1" spans="1:5">
      <c r="A415" s="212" t="s">
        <v>1364</v>
      </c>
      <c r="B415" s="213" t="s">
        <v>1365</v>
      </c>
      <c r="C415" s="211">
        <v>0</v>
      </c>
      <c r="D415" s="211">
        <v>0</v>
      </c>
      <c r="E415" s="211">
        <v>0</v>
      </c>
    </row>
    <row r="416" ht="20" hidden="1" customHeight="1" spans="1:5">
      <c r="A416" s="212" t="s">
        <v>1366</v>
      </c>
      <c r="B416" s="214" t="s">
        <v>1367</v>
      </c>
      <c r="C416" s="211">
        <v>0</v>
      </c>
      <c r="D416" s="211">
        <v>0</v>
      </c>
      <c r="E416" s="211">
        <v>0</v>
      </c>
    </row>
    <row r="417" ht="20" hidden="1" customHeight="1" spans="1:5">
      <c r="A417" s="212" t="s">
        <v>1368</v>
      </c>
      <c r="B417" s="214" t="s">
        <v>1369</v>
      </c>
      <c r="C417" s="211">
        <v>0</v>
      </c>
      <c r="D417" s="211">
        <v>0</v>
      </c>
      <c r="E417" s="211">
        <v>0</v>
      </c>
    </row>
    <row r="418" ht="20" hidden="1" customHeight="1" spans="1:5">
      <c r="A418" s="212" t="s">
        <v>1370</v>
      </c>
      <c r="B418" s="214" t="s">
        <v>1371</v>
      </c>
      <c r="C418" s="211">
        <v>0</v>
      </c>
      <c r="D418" s="211">
        <v>0</v>
      </c>
      <c r="E418" s="211">
        <v>0</v>
      </c>
    </row>
    <row r="419" ht="20" hidden="1" customHeight="1" spans="1:5">
      <c r="A419" s="212" t="s">
        <v>1372</v>
      </c>
      <c r="B419" s="214" t="s">
        <v>1373</v>
      </c>
      <c r="C419" s="211">
        <v>0</v>
      </c>
      <c r="D419" s="211">
        <v>0</v>
      </c>
      <c r="E419" s="211">
        <v>0</v>
      </c>
    </row>
    <row r="420" ht="20" hidden="1" customHeight="1" spans="1:5">
      <c r="A420" s="212" t="s">
        <v>1374</v>
      </c>
      <c r="B420" s="214" t="s">
        <v>1375</v>
      </c>
      <c r="C420" s="211">
        <v>0</v>
      </c>
      <c r="D420" s="211">
        <v>0</v>
      </c>
      <c r="E420" s="211">
        <v>0</v>
      </c>
    </row>
    <row r="421" ht="20" hidden="1" customHeight="1" spans="1:5">
      <c r="A421" s="212" t="s">
        <v>1376</v>
      </c>
      <c r="B421" s="213" t="s">
        <v>1377</v>
      </c>
      <c r="C421" s="211">
        <v>0</v>
      </c>
      <c r="D421" s="211">
        <v>0</v>
      </c>
      <c r="E421" s="211">
        <v>0</v>
      </c>
    </row>
    <row r="422" ht="20" hidden="1" customHeight="1" spans="1:5">
      <c r="A422" s="212" t="s">
        <v>1378</v>
      </c>
      <c r="B422" s="214" t="s">
        <v>1379</v>
      </c>
      <c r="C422" s="211">
        <v>0</v>
      </c>
      <c r="D422" s="211">
        <v>0</v>
      </c>
      <c r="E422" s="211">
        <v>0</v>
      </c>
    </row>
    <row r="423" ht="20" hidden="1" customHeight="1" spans="1:5">
      <c r="A423" s="212" t="s">
        <v>1380</v>
      </c>
      <c r="B423" s="214" t="s">
        <v>1381</v>
      </c>
      <c r="C423" s="211">
        <v>0</v>
      </c>
      <c r="D423" s="211">
        <v>0</v>
      </c>
      <c r="E423" s="211">
        <v>0</v>
      </c>
    </row>
    <row r="424" ht="20" hidden="1" customHeight="1" spans="1:5">
      <c r="A424" s="212" t="s">
        <v>1382</v>
      </c>
      <c r="B424" s="214" t="s">
        <v>1383</v>
      </c>
      <c r="C424" s="211">
        <v>0</v>
      </c>
      <c r="D424" s="211">
        <v>0</v>
      </c>
      <c r="E424" s="211">
        <v>0</v>
      </c>
    </row>
    <row r="425" ht="20" hidden="1" customHeight="1" spans="1:5">
      <c r="A425" s="212" t="s">
        <v>1384</v>
      </c>
      <c r="B425" s="213" t="s">
        <v>1385</v>
      </c>
      <c r="C425" s="211">
        <v>0</v>
      </c>
      <c r="D425" s="211">
        <v>0</v>
      </c>
      <c r="E425" s="211">
        <v>0</v>
      </c>
    </row>
    <row r="426" ht="20" hidden="1" customHeight="1" spans="1:5">
      <c r="A426" s="212" t="s">
        <v>1386</v>
      </c>
      <c r="B426" s="214" t="s">
        <v>1387</v>
      </c>
      <c r="C426" s="211">
        <v>0</v>
      </c>
      <c r="D426" s="211">
        <v>0</v>
      </c>
      <c r="E426" s="211">
        <v>0</v>
      </c>
    </row>
    <row r="427" ht="20" hidden="1" customHeight="1" spans="1:5">
      <c r="A427" s="212" t="s">
        <v>1388</v>
      </c>
      <c r="B427" s="214" t="s">
        <v>1389</v>
      </c>
      <c r="C427" s="211">
        <v>0</v>
      </c>
      <c r="D427" s="211">
        <v>0</v>
      </c>
      <c r="E427" s="211">
        <v>0</v>
      </c>
    </row>
    <row r="428" ht="20" hidden="1" customHeight="1" spans="1:5">
      <c r="A428" s="212" t="s">
        <v>1390</v>
      </c>
      <c r="B428" s="214" t="s">
        <v>1391</v>
      </c>
      <c r="C428" s="211">
        <v>0</v>
      </c>
      <c r="D428" s="211">
        <v>0</v>
      </c>
      <c r="E428" s="211">
        <v>0</v>
      </c>
    </row>
    <row r="429" ht="20" customHeight="1" spans="1:5">
      <c r="A429" s="212" t="s">
        <v>306</v>
      </c>
      <c r="B429" s="213" t="s">
        <v>307</v>
      </c>
      <c r="C429" s="211">
        <v>672.7063</v>
      </c>
      <c r="D429" s="211">
        <v>546.1663</v>
      </c>
      <c r="E429" s="211">
        <v>126.54</v>
      </c>
    </row>
    <row r="430" ht="20" customHeight="1" spans="1:5">
      <c r="A430" s="212" t="s">
        <v>308</v>
      </c>
      <c r="B430" s="214" t="s">
        <v>309</v>
      </c>
      <c r="C430" s="211">
        <v>672.7063</v>
      </c>
      <c r="D430" s="211">
        <v>546.1663</v>
      </c>
      <c r="E430" s="211">
        <v>126.54</v>
      </c>
    </row>
    <row r="431" ht="20" hidden="1" customHeight="1" spans="1:5">
      <c r="A431" s="212" t="s">
        <v>1392</v>
      </c>
      <c r="B431" s="214" t="s">
        <v>1393</v>
      </c>
      <c r="C431" s="211">
        <v>0</v>
      </c>
      <c r="D431" s="211">
        <v>0</v>
      </c>
      <c r="E431" s="211">
        <v>0</v>
      </c>
    </row>
    <row r="432" ht="20" hidden="1" customHeight="1" spans="1:5">
      <c r="A432" s="212" t="s">
        <v>1394</v>
      </c>
      <c r="B432" s="214" t="s">
        <v>1395</v>
      </c>
      <c r="C432" s="211">
        <v>0</v>
      </c>
      <c r="D432" s="211">
        <v>0</v>
      </c>
      <c r="E432" s="211">
        <v>0</v>
      </c>
    </row>
    <row r="433" ht="20" customHeight="1" spans="1:5">
      <c r="A433" s="212" t="s">
        <v>310</v>
      </c>
      <c r="B433" s="213" t="s">
        <v>311</v>
      </c>
      <c r="C433" s="211">
        <v>1282.7318</v>
      </c>
      <c r="D433" s="211">
        <v>1282.7318</v>
      </c>
      <c r="E433" s="211">
        <v>0</v>
      </c>
    </row>
    <row r="434" ht="20" customHeight="1" spans="1:5">
      <c r="A434" s="212" t="s">
        <v>312</v>
      </c>
      <c r="B434" s="214" t="s">
        <v>313</v>
      </c>
      <c r="C434" s="211">
        <v>623.3295</v>
      </c>
      <c r="D434" s="211">
        <v>623.3295</v>
      </c>
      <c r="E434" s="211">
        <v>0</v>
      </c>
    </row>
    <row r="435" ht="20" customHeight="1" spans="1:5">
      <c r="A435" s="212" t="s">
        <v>314</v>
      </c>
      <c r="B435" s="214" t="s">
        <v>315</v>
      </c>
      <c r="C435" s="211">
        <v>659.4023</v>
      </c>
      <c r="D435" s="211">
        <v>659.4023</v>
      </c>
      <c r="E435" s="211">
        <v>0</v>
      </c>
    </row>
    <row r="436" ht="20" hidden="1" customHeight="1" spans="1:5">
      <c r="A436" s="212" t="s">
        <v>1396</v>
      </c>
      <c r="B436" s="214" t="s">
        <v>1397</v>
      </c>
      <c r="C436" s="211">
        <v>0</v>
      </c>
      <c r="D436" s="211">
        <v>0</v>
      </c>
      <c r="E436" s="211">
        <v>0</v>
      </c>
    </row>
    <row r="437" ht="20" hidden="1" customHeight="1" spans="1:5">
      <c r="A437" s="212" t="s">
        <v>1398</v>
      </c>
      <c r="B437" s="214" t="s">
        <v>1399</v>
      </c>
      <c r="C437" s="211">
        <v>0</v>
      </c>
      <c r="D437" s="211">
        <v>0</v>
      </c>
      <c r="E437" s="211">
        <v>0</v>
      </c>
    </row>
    <row r="438" ht="20" hidden="1" customHeight="1" spans="1:5">
      <c r="A438" s="212" t="s">
        <v>1400</v>
      </c>
      <c r="B438" s="214" t="s">
        <v>1401</v>
      </c>
      <c r="C438" s="211">
        <v>0</v>
      </c>
      <c r="D438" s="211">
        <v>0</v>
      </c>
      <c r="E438" s="211">
        <v>0</v>
      </c>
    </row>
    <row r="439" ht="20" hidden="1" customHeight="1" spans="1:5">
      <c r="A439" s="212" t="s">
        <v>1402</v>
      </c>
      <c r="B439" s="213" t="s">
        <v>1403</v>
      </c>
      <c r="C439" s="211">
        <v>0</v>
      </c>
      <c r="D439" s="211">
        <v>0</v>
      </c>
      <c r="E439" s="211">
        <v>0</v>
      </c>
    </row>
    <row r="440" ht="20" hidden="1" customHeight="1" spans="1:5">
      <c r="A440" s="212" t="s">
        <v>1404</v>
      </c>
      <c r="B440" s="214" t="s">
        <v>1405</v>
      </c>
      <c r="C440" s="211">
        <v>0</v>
      </c>
      <c r="D440" s="211">
        <v>0</v>
      </c>
      <c r="E440" s="211">
        <v>0</v>
      </c>
    </row>
    <row r="441" ht="20" hidden="1" customHeight="1" spans="1:5">
      <c r="A441" s="212" t="s">
        <v>1406</v>
      </c>
      <c r="B441" s="214" t="s">
        <v>1407</v>
      </c>
      <c r="C441" s="211">
        <v>0</v>
      </c>
      <c r="D441" s="211">
        <v>0</v>
      </c>
      <c r="E441" s="211">
        <v>0</v>
      </c>
    </row>
    <row r="442" ht="20" hidden="1" customHeight="1" spans="1:5">
      <c r="A442" s="212" t="s">
        <v>1408</v>
      </c>
      <c r="B442" s="214" t="s">
        <v>1409</v>
      </c>
      <c r="C442" s="211">
        <v>0</v>
      </c>
      <c r="D442" s="211">
        <v>0</v>
      </c>
      <c r="E442" s="211">
        <v>0</v>
      </c>
    </row>
    <row r="443" ht="20" hidden="1" customHeight="1" spans="1:5">
      <c r="A443" s="212" t="s">
        <v>1410</v>
      </c>
      <c r="B443" s="214" t="s">
        <v>1411</v>
      </c>
      <c r="C443" s="211">
        <v>0</v>
      </c>
      <c r="D443" s="211">
        <v>0</v>
      </c>
      <c r="E443" s="211">
        <v>0</v>
      </c>
    </row>
    <row r="444" ht="20" hidden="1" customHeight="1" spans="1:5">
      <c r="A444" s="212" t="s">
        <v>1412</v>
      </c>
      <c r="B444" s="214" t="s">
        <v>1413</v>
      </c>
      <c r="C444" s="211">
        <v>0</v>
      </c>
      <c r="D444" s="211">
        <v>0</v>
      </c>
      <c r="E444" s="211">
        <v>0</v>
      </c>
    </row>
    <row r="445" ht="20" hidden="1" customHeight="1" spans="1:5">
      <c r="A445" s="212" t="s">
        <v>1414</v>
      </c>
      <c r="B445" s="214" t="s">
        <v>1415</v>
      </c>
      <c r="C445" s="211">
        <v>0</v>
      </c>
      <c r="D445" s="211">
        <v>0</v>
      </c>
      <c r="E445" s="211">
        <v>0</v>
      </c>
    </row>
    <row r="446" ht="20" hidden="1" customHeight="1" spans="1:5">
      <c r="A446" s="212" t="s">
        <v>1416</v>
      </c>
      <c r="B446" s="213" t="s">
        <v>1417</v>
      </c>
      <c r="C446" s="211">
        <v>0</v>
      </c>
      <c r="D446" s="211">
        <v>0</v>
      </c>
      <c r="E446" s="211">
        <v>0</v>
      </c>
    </row>
    <row r="447" ht="20" hidden="1" customHeight="1" spans="1:5">
      <c r="A447" s="212" t="s">
        <v>1418</v>
      </c>
      <c r="B447" s="214" t="s">
        <v>1419</v>
      </c>
      <c r="C447" s="211">
        <v>0</v>
      </c>
      <c r="D447" s="218">
        <v>0</v>
      </c>
      <c r="E447" s="211">
        <v>0</v>
      </c>
    </row>
    <row r="448" ht="20" customHeight="1" spans="1:5">
      <c r="A448" s="212" t="s">
        <v>316</v>
      </c>
      <c r="B448" s="213" t="s">
        <v>317</v>
      </c>
      <c r="C448" s="218">
        <v>13573.8853</v>
      </c>
      <c r="D448" s="218">
        <v>13573.8853</v>
      </c>
      <c r="E448" s="218">
        <v>0</v>
      </c>
    </row>
    <row r="449" ht="20" customHeight="1" spans="1:5">
      <c r="A449" s="212" t="s">
        <v>318</v>
      </c>
      <c r="B449" s="213" t="s">
        <v>319</v>
      </c>
      <c r="C449" s="218">
        <v>1096.2824</v>
      </c>
      <c r="D449" s="211">
        <v>1096.2824</v>
      </c>
      <c r="E449" s="218">
        <v>0</v>
      </c>
    </row>
    <row r="450" ht="20" customHeight="1" spans="1:5">
      <c r="A450" s="212" t="s">
        <v>320</v>
      </c>
      <c r="B450" s="214" t="s">
        <v>92</v>
      </c>
      <c r="C450" s="211">
        <v>952.6191</v>
      </c>
      <c r="D450" s="211">
        <v>952.6191</v>
      </c>
      <c r="E450" s="211">
        <v>0</v>
      </c>
    </row>
    <row r="451" ht="20" customHeight="1" spans="1:5">
      <c r="A451" s="212" t="s">
        <v>321</v>
      </c>
      <c r="B451" s="214" t="s">
        <v>94</v>
      </c>
      <c r="C451" s="211">
        <v>128</v>
      </c>
      <c r="D451" s="211">
        <v>128</v>
      </c>
      <c r="E451" s="211">
        <v>0</v>
      </c>
    </row>
    <row r="452" ht="20" hidden="1" customHeight="1" spans="1:5">
      <c r="A452" s="212" t="s">
        <v>1420</v>
      </c>
      <c r="B452" s="214" t="s">
        <v>120</v>
      </c>
      <c r="C452" s="211">
        <v>0</v>
      </c>
      <c r="D452" s="211">
        <v>0</v>
      </c>
      <c r="E452" s="211">
        <v>0</v>
      </c>
    </row>
    <row r="453" ht="20" customHeight="1" spans="1:5">
      <c r="A453" s="212" t="s">
        <v>322</v>
      </c>
      <c r="B453" s="214" t="s">
        <v>323</v>
      </c>
      <c r="C453" s="211">
        <v>15.6633</v>
      </c>
      <c r="D453" s="211">
        <v>15.6633</v>
      </c>
      <c r="E453" s="211">
        <v>0</v>
      </c>
    </row>
    <row r="454" ht="20" customHeight="1" spans="1:5">
      <c r="A454" s="212" t="s">
        <v>324</v>
      </c>
      <c r="B454" s="213" t="s">
        <v>325</v>
      </c>
      <c r="C454" s="211">
        <v>5</v>
      </c>
      <c r="D454" s="211">
        <v>5</v>
      </c>
      <c r="E454" s="211">
        <v>0</v>
      </c>
    </row>
    <row r="455" ht="20" hidden="1" customHeight="1" spans="1:5">
      <c r="A455" s="212" t="s">
        <v>1421</v>
      </c>
      <c r="B455" s="214" t="s">
        <v>339</v>
      </c>
      <c r="C455" s="211">
        <v>0</v>
      </c>
      <c r="D455" s="211">
        <v>0</v>
      </c>
      <c r="E455" s="211">
        <v>0</v>
      </c>
    </row>
    <row r="456" ht="20" hidden="1" customHeight="1" spans="1:5">
      <c r="A456" s="212" t="s">
        <v>1422</v>
      </c>
      <c r="B456" s="214" t="s">
        <v>1423</v>
      </c>
      <c r="C456" s="211">
        <v>0</v>
      </c>
      <c r="D456" s="211">
        <v>0</v>
      </c>
      <c r="E456" s="211">
        <v>0</v>
      </c>
    </row>
    <row r="457" ht="20" hidden="1" customHeight="1" spans="1:5">
      <c r="A457" s="212" t="s">
        <v>1424</v>
      </c>
      <c r="B457" s="214" t="s">
        <v>1425</v>
      </c>
      <c r="C457" s="211">
        <v>0</v>
      </c>
      <c r="D457" s="211">
        <v>0</v>
      </c>
      <c r="E457" s="211">
        <v>0</v>
      </c>
    </row>
    <row r="458" ht="20" hidden="1" customHeight="1" spans="1:5">
      <c r="A458" s="212" t="s">
        <v>1426</v>
      </c>
      <c r="B458" s="214" t="s">
        <v>1427</v>
      </c>
      <c r="C458" s="211">
        <v>0</v>
      </c>
      <c r="D458" s="211">
        <v>0</v>
      </c>
      <c r="E458" s="211">
        <v>0</v>
      </c>
    </row>
    <row r="459" ht="20" hidden="1" customHeight="1" spans="1:5">
      <c r="A459" s="212" t="s">
        <v>1428</v>
      </c>
      <c r="B459" s="214" t="s">
        <v>1429</v>
      </c>
      <c r="C459" s="211">
        <v>0</v>
      </c>
      <c r="D459" s="211">
        <v>0</v>
      </c>
      <c r="E459" s="211">
        <v>0</v>
      </c>
    </row>
    <row r="460" ht="20" hidden="1" customHeight="1" spans="1:5">
      <c r="A460" s="212" t="s">
        <v>1430</v>
      </c>
      <c r="B460" s="214" t="s">
        <v>1431</v>
      </c>
      <c r="C460" s="211">
        <v>0</v>
      </c>
      <c r="D460" s="211">
        <v>0</v>
      </c>
      <c r="E460" s="211">
        <v>0</v>
      </c>
    </row>
    <row r="461" ht="20" hidden="1" customHeight="1" spans="1:5">
      <c r="A461" s="212" t="s">
        <v>1432</v>
      </c>
      <c r="B461" s="214" t="s">
        <v>1433</v>
      </c>
      <c r="C461" s="211">
        <v>0</v>
      </c>
      <c r="D461" s="211">
        <v>0</v>
      </c>
      <c r="E461" s="211">
        <v>0</v>
      </c>
    </row>
    <row r="462" ht="20" customHeight="1" spans="1:5">
      <c r="A462" s="212" t="s">
        <v>326</v>
      </c>
      <c r="B462" s="214" t="s">
        <v>327</v>
      </c>
      <c r="C462" s="211">
        <v>5</v>
      </c>
      <c r="D462" s="211">
        <v>5</v>
      </c>
      <c r="E462" s="211">
        <v>0</v>
      </c>
    </row>
    <row r="463" ht="20" hidden="1" customHeight="1" spans="1:5">
      <c r="A463" s="212" t="s">
        <v>1434</v>
      </c>
      <c r="B463" s="213" t="s">
        <v>1435</v>
      </c>
      <c r="C463" s="211">
        <v>0</v>
      </c>
      <c r="D463" s="211">
        <v>0</v>
      </c>
      <c r="E463" s="211">
        <v>0</v>
      </c>
    </row>
    <row r="464" ht="20" hidden="1" customHeight="1" spans="1:5">
      <c r="A464" s="212" t="s">
        <v>1436</v>
      </c>
      <c r="B464" s="214" t="s">
        <v>339</v>
      </c>
      <c r="C464" s="211">
        <v>0</v>
      </c>
      <c r="D464" s="211">
        <v>0</v>
      </c>
      <c r="E464" s="211">
        <v>0</v>
      </c>
    </row>
    <row r="465" ht="20" hidden="1" customHeight="1" spans="1:5">
      <c r="A465" s="212" t="s">
        <v>1437</v>
      </c>
      <c r="B465" s="214" t="s">
        <v>1438</v>
      </c>
      <c r="C465" s="211">
        <v>0</v>
      </c>
      <c r="D465" s="211">
        <v>0</v>
      </c>
      <c r="E465" s="211">
        <v>0</v>
      </c>
    </row>
    <row r="466" ht="20" hidden="1" customHeight="1" spans="1:5">
      <c r="A466" s="212" t="s">
        <v>1439</v>
      </c>
      <c r="B466" s="214" t="s">
        <v>1440</v>
      </c>
      <c r="C466" s="211">
        <v>0</v>
      </c>
      <c r="D466" s="211">
        <v>0</v>
      </c>
      <c r="E466" s="211">
        <v>0</v>
      </c>
    </row>
    <row r="467" ht="20" hidden="1" customHeight="1" spans="1:5">
      <c r="A467" s="212" t="s">
        <v>1441</v>
      </c>
      <c r="B467" s="214" t="s">
        <v>1442</v>
      </c>
      <c r="C467" s="211">
        <v>0</v>
      </c>
      <c r="D467" s="211">
        <v>0</v>
      </c>
      <c r="E467" s="211">
        <v>0</v>
      </c>
    </row>
    <row r="468" ht="20" hidden="1" customHeight="1" spans="1:5">
      <c r="A468" s="212" t="s">
        <v>1443</v>
      </c>
      <c r="B468" s="214" t="s">
        <v>1444</v>
      </c>
      <c r="C468" s="211">
        <v>0</v>
      </c>
      <c r="D468" s="211">
        <v>0</v>
      </c>
      <c r="E468" s="211">
        <v>0</v>
      </c>
    </row>
    <row r="469" ht="20" customHeight="1" spans="1:5">
      <c r="A469" s="212" t="s">
        <v>328</v>
      </c>
      <c r="B469" s="213" t="s">
        <v>329</v>
      </c>
      <c r="C469" s="211">
        <f>12300-2282.22</f>
        <v>10017.78</v>
      </c>
      <c r="D469" s="211">
        <f>12300-2282.22</f>
        <v>10017.78</v>
      </c>
      <c r="E469" s="211">
        <v>0</v>
      </c>
    </row>
    <row r="470" ht="20" hidden="1" customHeight="1" spans="1:5">
      <c r="A470" s="212" t="s">
        <v>1445</v>
      </c>
      <c r="B470" s="214" t="s">
        <v>339</v>
      </c>
      <c r="C470" s="211">
        <v>0</v>
      </c>
      <c r="D470" s="211">
        <v>0</v>
      </c>
      <c r="E470" s="211">
        <v>0</v>
      </c>
    </row>
    <row r="471" ht="20" customHeight="1" spans="1:5">
      <c r="A471" s="212" t="s">
        <v>330</v>
      </c>
      <c r="B471" s="214" t="s">
        <v>331</v>
      </c>
      <c r="C471" s="211">
        <f>12300-2282.82</f>
        <v>10017.18</v>
      </c>
      <c r="D471" s="211">
        <f>12300-2282.82</f>
        <v>10017.18</v>
      </c>
      <c r="E471" s="211">
        <v>0</v>
      </c>
    </row>
    <row r="472" ht="20" hidden="1" customHeight="1" spans="1:5">
      <c r="A472" s="212" t="s">
        <v>1446</v>
      </c>
      <c r="B472" s="214" t="s">
        <v>1447</v>
      </c>
      <c r="C472" s="211">
        <v>0</v>
      </c>
      <c r="D472" s="211">
        <v>0</v>
      </c>
      <c r="E472" s="211">
        <v>0</v>
      </c>
    </row>
    <row r="473" ht="20" hidden="1" customHeight="1" spans="1:5">
      <c r="A473" s="212" t="s">
        <v>1448</v>
      </c>
      <c r="B473" s="214" t="s">
        <v>1449</v>
      </c>
      <c r="C473" s="211">
        <v>0</v>
      </c>
      <c r="D473" s="211">
        <v>0</v>
      </c>
      <c r="E473" s="211">
        <v>0</v>
      </c>
    </row>
    <row r="474" ht="20" hidden="1" customHeight="1" spans="1:5">
      <c r="A474" s="212" t="s">
        <v>1450</v>
      </c>
      <c r="B474" s="213" t="s">
        <v>1451</v>
      </c>
      <c r="C474" s="211">
        <v>0</v>
      </c>
      <c r="D474" s="211">
        <v>0</v>
      </c>
      <c r="E474" s="211">
        <v>0</v>
      </c>
    </row>
    <row r="475" ht="20" hidden="1" customHeight="1" spans="1:5">
      <c r="A475" s="212" t="s">
        <v>1452</v>
      </c>
      <c r="B475" s="214" t="s">
        <v>339</v>
      </c>
      <c r="C475" s="211">
        <v>0</v>
      </c>
      <c r="D475" s="211">
        <v>0</v>
      </c>
      <c r="E475" s="211">
        <v>0</v>
      </c>
    </row>
    <row r="476" ht="20" hidden="1" customHeight="1" spans="1:5">
      <c r="A476" s="212" t="s">
        <v>1453</v>
      </c>
      <c r="B476" s="214" t="s">
        <v>1454</v>
      </c>
      <c r="C476" s="211">
        <v>0</v>
      </c>
      <c r="D476" s="211">
        <v>0</v>
      </c>
      <c r="E476" s="211">
        <v>0</v>
      </c>
    </row>
    <row r="477" ht="20" hidden="1" customHeight="1" spans="1:5">
      <c r="A477" s="212" t="s">
        <v>1455</v>
      </c>
      <c r="B477" s="214" t="s">
        <v>1456</v>
      </c>
      <c r="C477" s="211">
        <v>0</v>
      </c>
      <c r="D477" s="211">
        <v>0</v>
      </c>
      <c r="E477" s="211">
        <v>0</v>
      </c>
    </row>
    <row r="478" ht="20" hidden="1" customHeight="1" spans="1:5">
      <c r="A478" s="212" t="s">
        <v>1457</v>
      </c>
      <c r="B478" s="214" t="s">
        <v>1458</v>
      </c>
      <c r="C478" s="211">
        <v>0</v>
      </c>
      <c r="D478" s="211">
        <v>0</v>
      </c>
      <c r="E478" s="211">
        <v>0</v>
      </c>
    </row>
    <row r="479" ht="20" customHeight="1" spans="1:5">
      <c r="A479" s="212" t="s">
        <v>332</v>
      </c>
      <c r="B479" s="213" t="s">
        <v>333</v>
      </c>
      <c r="C479" s="211">
        <v>76.1434</v>
      </c>
      <c r="D479" s="211">
        <v>76.1434</v>
      </c>
      <c r="E479" s="211">
        <v>0</v>
      </c>
    </row>
    <row r="480" ht="20" customHeight="1" spans="1:5">
      <c r="A480" s="212" t="s">
        <v>334</v>
      </c>
      <c r="B480" s="214" t="s">
        <v>335</v>
      </c>
      <c r="C480" s="211">
        <v>76.1434</v>
      </c>
      <c r="D480" s="211">
        <v>76.1434</v>
      </c>
      <c r="E480" s="211">
        <v>0</v>
      </c>
    </row>
    <row r="481" ht="20" hidden="1" customHeight="1" spans="1:5">
      <c r="A481" s="212" t="s">
        <v>1459</v>
      </c>
      <c r="B481" s="214" t="s">
        <v>1460</v>
      </c>
      <c r="C481" s="211">
        <v>0</v>
      </c>
      <c r="D481" s="211">
        <v>0</v>
      </c>
      <c r="E481" s="211">
        <v>0</v>
      </c>
    </row>
    <row r="482" ht="20" hidden="1" customHeight="1" spans="1:5">
      <c r="A482" s="212" t="s">
        <v>1461</v>
      </c>
      <c r="B482" s="214" t="s">
        <v>1462</v>
      </c>
      <c r="C482" s="211">
        <v>0</v>
      </c>
      <c r="D482" s="211">
        <v>0</v>
      </c>
      <c r="E482" s="211">
        <v>0</v>
      </c>
    </row>
    <row r="483" ht="20" hidden="1" customHeight="1" spans="1:5">
      <c r="A483" s="212" t="s">
        <v>1463</v>
      </c>
      <c r="B483" s="214" t="s">
        <v>1464</v>
      </c>
      <c r="C483" s="211">
        <v>0</v>
      </c>
      <c r="D483" s="211">
        <v>0</v>
      </c>
      <c r="E483" s="211">
        <v>0</v>
      </c>
    </row>
    <row r="484" ht="20" customHeight="1" spans="1:5">
      <c r="A484" s="212" t="s">
        <v>336</v>
      </c>
      <c r="B484" s="213" t="s">
        <v>337</v>
      </c>
      <c r="C484" s="211">
        <v>96.4595</v>
      </c>
      <c r="D484" s="211">
        <v>96.4595</v>
      </c>
      <c r="E484" s="211">
        <v>0</v>
      </c>
    </row>
    <row r="485" ht="20" customHeight="1" spans="1:5">
      <c r="A485" s="212" t="s">
        <v>338</v>
      </c>
      <c r="B485" s="214" t="s">
        <v>339</v>
      </c>
      <c r="C485" s="211">
        <v>86.4595</v>
      </c>
      <c r="D485" s="211">
        <v>86.4595</v>
      </c>
      <c r="E485" s="211">
        <v>0</v>
      </c>
    </row>
    <row r="486" ht="20" customHeight="1" spans="1:5">
      <c r="A486" s="212" t="s">
        <v>340</v>
      </c>
      <c r="B486" s="214" t="s">
        <v>341</v>
      </c>
      <c r="C486" s="211">
        <v>10</v>
      </c>
      <c r="D486" s="211">
        <v>10</v>
      </c>
      <c r="E486" s="211">
        <v>0</v>
      </c>
    </row>
    <row r="487" ht="20" hidden="1" customHeight="1" spans="1:5">
      <c r="A487" s="212" t="s">
        <v>1465</v>
      </c>
      <c r="B487" s="214" t="s">
        <v>1466</v>
      </c>
      <c r="C487" s="211">
        <v>0</v>
      </c>
      <c r="D487" s="211">
        <v>0</v>
      </c>
      <c r="E487" s="211">
        <v>0</v>
      </c>
    </row>
    <row r="488" ht="20" hidden="1" customHeight="1" spans="1:5">
      <c r="A488" s="212" t="s">
        <v>1467</v>
      </c>
      <c r="B488" s="214" t="s">
        <v>1468</v>
      </c>
      <c r="C488" s="211">
        <v>0</v>
      </c>
      <c r="D488" s="211">
        <v>0</v>
      </c>
      <c r="E488" s="211">
        <v>0</v>
      </c>
    </row>
    <row r="489" ht="20" hidden="1" customHeight="1" spans="1:5">
      <c r="A489" s="212" t="s">
        <v>1469</v>
      </c>
      <c r="B489" s="214" t="s">
        <v>1470</v>
      </c>
      <c r="C489" s="211">
        <v>0</v>
      </c>
      <c r="D489" s="211">
        <v>0</v>
      </c>
      <c r="E489" s="211">
        <v>0</v>
      </c>
    </row>
    <row r="490" ht="20" hidden="1" customHeight="1" spans="1:5">
      <c r="A490" s="212" t="s">
        <v>1471</v>
      </c>
      <c r="B490" s="214" t="s">
        <v>1472</v>
      </c>
      <c r="C490" s="211">
        <v>0</v>
      </c>
      <c r="D490" s="211">
        <v>0</v>
      </c>
      <c r="E490" s="211">
        <v>0</v>
      </c>
    </row>
    <row r="491" ht="20" hidden="1" customHeight="1" spans="1:5">
      <c r="A491" s="212" t="s">
        <v>1473</v>
      </c>
      <c r="B491" s="213" t="s">
        <v>1474</v>
      </c>
      <c r="C491" s="211">
        <v>0</v>
      </c>
      <c r="D491" s="211">
        <v>0</v>
      </c>
      <c r="E491" s="211">
        <v>0</v>
      </c>
    </row>
    <row r="492" ht="20" hidden="1" customHeight="1" spans="1:5">
      <c r="A492" s="212" t="s">
        <v>1475</v>
      </c>
      <c r="B492" s="214" t="s">
        <v>1476</v>
      </c>
      <c r="C492" s="211">
        <v>0</v>
      </c>
      <c r="D492" s="211">
        <v>0</v>
      </c>
      <c r="E492" s="211">
        <v>0</v>
      </c>
    </row>
    <row r="493" ht="20" hidden="1" customHeight="1" spans="1:5">
      <c r="A493" s="212" t="s">
        <v>1477</v>
      </c>
      <c r="B493" s="214" t="s">
        <v>1478</v>
      </c>
      <c r="C493" s="211">
        <v>0</v>
      </c>
      <c r="D493" s="211">
        <v>0</v>
      </c>
      <c r="E493" s="211">
        <v>0</v>
      </c>
    </row>
    <row r="494" ht="20" hidden="1" customHeight="1" spans="1:5">
      <c r="A494" s="212" t="s">
        <v>1479</v>
      </c>
      <c r="B494" s="214" t="s">
        <v>1480</v>
      </c>
      <c r="C494" s="211">
        <v>0</v>
      </c>
      <c r="D494" s="211">
        <v>0</v>
      </c>
      <c r="E494" s="211">
        <v>0</v>
      </c>
    </row>
    <row r="495" ht="20" hidden="1" customHeight="1" spans="1:5">
      <c r="A495" s="212" t="s">
        <v>1481</v>
      </c>
      <c r="B495" s="213" t="s">
        <v>1482</v>
      </c>
      <c r="C495" s="211">
        <v>0</v>
      </c>
      <c r="D495" s="211">
        <v>0</v>
      </c>
      <c r="E495" s="211">
        <v>0</v>
      </c>
    </row>
    <row r="496" ht="20" hidden="1" customHeight="1" spans="1:5">
      <c r="A496" s="212" t="s">
        <v>1483</v>
      </c>
      <c r="B496" s="214" t="s">
        <v>1484</v>
      </c>
      <c r="C496" s="211">
        <v>0</v>
      </c>
      <c r="D496" s="211">
        <v>0</v>
      </c>
      <c r="E496" s="211">
        <v>0</v>
      </c>
    </row>
    <row r="497" ht="20" hidden="1" customHeight="1" spans="1:5">
      <c r="A497" s="212" t="s">
        <v>1485</v>
      </c>
      <c r="B497" s="214" t="s">
        <v>1486</v>
      </c>
      <c r="C497" s="211">
        <v>0</v>
      </c>
      <c r="D497" s="211">
        <v>0</v>
      </c>
      <c r="E497" s="211">
        <v>0</v>
      </c>
    </row>
    <row r="498" ht="20" hidden="1" customHeight="1" spans="1:5">
      <c r="A498" s="212" t="s">
        <v>1487</v>
      </c>
      <c r="B498" s="214" t="s">
        <v>1488</v>
      </c>
      <c r="C498" s="211">
        <v>0</v>
      </c>
      <c r="D498" s="211">
        <v>0</v>
      </c>
      <c r="E498" s="211">
        <v>0</v>
      </c>
    </row>
    <row r="499" ht="20" hidden="1" customHeight="1" spans="1:5">
      <c r="A499" s="212" t="s">
        <v>1489</v>
      </c>
      <c r="B499" s="213" t="s">
        <v>1490</v>
      </c>
      <c r="C499" s="211">
        <v>0</v>
      </c>
      <c r="D499" s="211">
        <v>0</v>
      </c>
      <c r="E499" s="211">
        <v>0</v>
      </c>
    </row>
    <row r="500" ht="20" hidden="1" customHeight="1" spans="1:5">
      <c r="A500" s="212" t="s">
        <v>1491</v>
      </c>
      <c r="B500" s="214" t="s">
        <v>1492</v>
      </c>
      <c r="C500" s="211">
        <v>0</v>
      </c>
      <c r="D500" s="211">
        <v>0</v>
      </c>
      <c r="E500" s="211">
        <v>0</v>
      </c>
    </row>
    <row r="501" ht="20" hidden="1" customHeight="1" spans="1:5">
      <c r="A501" s="212" t="s">
        <v>1493</v>
      </c>
      <c r="B501" s="214" t="s">
        <v>1494</v>
      </c>
      <c r="C501" s="211">
        <v>0</v>
      </c>
      <c r="D501" s="211">
        <v>0</v>
      </c>
      <c r="E501" s="211">
        <v>0</v>
      </c>
    </row>
    <row r="502" ht="20" hidden="1" customHeight="1" spans="1:5">
      <c r="A502" s="212" t="s">
        <v>1495</v>
      </c>
      <c r="B502" s="214" t="s">
        <v>1496</v>
      </c>
      <c r="C502" s="211">
        <v>0</v>
      </c>
      <c r="D502" s="211">
        <v>0</v>
      </c>
      <c r="E502" s="211">
        <v>0</v>
      </c>
    </row>
    <row r="503" ht="20" hidden="1" customHeight="1" spans="1:5">
      <c r="A503" s="212" t="s">
        <v>1497</v>
      </c>
      <c r="B503" s="214" t="s">
        <v>1498</v>
      </c>
      <c r="C503" s="211">
        <v>0</v>
      </c>
      <c r="D503" s="211">
        <v>0</v>
      </c>
      <c r="E503" s="211">
        <v>0</v>
      </c>
    </row>
    <row r="504" ht="20" customHeight="1" spans="1:5">
      <c r="A504" s="212" t="s">
        <v>342</v>
      </c>
      <c r="B504" s="213" t="s">
        <v>343</v>
      </c>
      <c r="C504" s="211">
        <v>5123.4413</v>
      </c>
      <c r="D504" s="211">
        <v>4188.4213</v>
      </c>
      <c r="E504" s="211">
        <v>935.02</v>
      </c>
    </row>
    <row r="505" ht="20" customHeight="1" spans="1:5">
      <c r="A505" s="212" t="s">
        <v>344</v>
      </c>
      <c r="B505" s="213" t="s">
        <v>345</v>
      </c>
      <c r="C505" s="211">
        <v>2567.488</v>
      </c>
      <c r="D505" s="211">
        <v>2427.488</v>
      </c>
      <c r="E505" s="211">
        <v>140</v>
      </c>
    </row>
    <row r="506" ht="20" customHeight="1" spans="1:5">
      <c r="A506" s="212" t="s">
        <v>346</v>
      </c>
      <c r="B506" s="214" t="s">
        <v>92</v>
      </c>
      <c r="C506" s="211">
        <v>292.7643</v>
      </c>
      <c r="D506" s="211">
        <v>292.7643</v>
      </c>
      <c r="E506" s="211">
        <v>0</v>
      </c>
    </row>
    <row r="507" ht="20" hidden="1" customHeight="1" spans="1:5">
      <c r="A507" s="212" t="s">
        <v>1499</v>
      </c>
      <c r="B507" s="214" t="s">
        <v>94</v>
      </c>
      <c r="C507" s="211">
        <v>0</v>
      </c>
      <c r="D507" s="211">
        <v>0</v>
      </c>
      <c r="E507" s="211">
        <v>0</v>
      </c>
    </row>
    <row r="508" ht="20" hidden="1" customHeight="1" spans="1:5">
      <c r="A508" s="212" t="s">
        <v>1500</v>
      </c>
      <c r="B508" s="214" t="s">
        <v>120</v>
      </c>
      <c r="C508" s="211">
        <v>0</v>
      </c>
      <c r="D508" s="211">
        <v>0</v>
      </c>
      <c r="E508" s="211">
        <v>0</v>
      </c>
    </row>
    <row r="509" ht="20" customHeight="1" spans="1:5">
      <c r="A509" s="212" t="s">
        <v>347</v>
      </c>
      <c r="B509" s="214" t="s">
        <v>348</v>
      </c>
      <c r="C509" s="211">
        <v>232.6841</v>
      </c>
      <c r="D509" s="211">
        <v>232.6841</v>
      </c>
      <c r="E509" s="211">
        <v>0</v>
      </c>
    </row>
    <row r="510" ht="20" customHeight="1" spans="1:5">
      <c r="A510" s="212" t="s">
        <v>349</v>
      </c>
      <c r="B510" s="214" t="s">
        <v>350</v>
      </c>
      <c r="C510" s="211">
        <v>133.6169</v>
      </c>
      <c r="D510" s="211">
        <v>133.6169</v>
      </c>
      <c r="E510" s="211">
        <v>0</v>
      </c>
    </row>
    <row r="511" ht="20" hidden="1" customHeight="1" spans="1:5">
      <c r="A511" s="212" t="s">
        <v>1501</v>
      </c>
      <c r="B511" s="214" t="s">
        <v>1502</v>
      </c>
      <c r="C511" s="211">
        <v>0</v>
      </c>
      <c r="D511" s="211">
        <v>0</v>
      </c>
      <c r="E511" s="211">
        <v>0</v>
      </c>
    </row>
    <row r="512" ht="20" hidden="1" customHeight="1" spans="1:5">
      <c r="A512" s="212" t="s">
        <v>1503</v>
      </c>
      <c r="B512" s="214" t="s">
        <v>1504</v>
      </c>
      <c r="C512" s="211">
        <v>0</v>
      </c>
      <c r="D512" s="211">
        <v>0</v>
      </c>
      <c r="E512" s="211">
        <v>0</v>
      </c>
    </row>
    <row r="513" ht="20" hidden="1" customHeight="1" spans="1:5">
      <c r="A513" s="212" t="s">
        <v>1505</v>
      </c>
      <c r="B513" s="214" t="s">
        <v>1506</v>
      </c>
      <c r="C513" s="211">
        <v>0</v>
      </c>
      <c r="D513" s="211">
        <v>0</v>
      </c>
      <c r="E513" s="211">
        <v>0</v>
      </c>
    </row>
    <row r="514" ht="20" customHeight="1" spans="1:5">
      <c r="A514" s="212" t="s">
        <v>351</v>
      </c>
      <c r="B514" s="214" t="s">
        <v>352</v>
      </c>
      <c r="C514" s="211">
        <v>277.8963</v>
      </c>
      <c r="D514" s="211">
        <v>277.8963</v>
      </c>
      <c r="E514" s="211">
        <v>0</v>
      </c>
    </row>
    <row r="515" ht="20" hidden="1" customHeight="1" spans="1:5">
      <c r="A515" s="212" t="s">
        <v>1507</v>
      </c>
      <c r="B515" s="214" t="s">
        <v>1508</v>
      </c>
      <c r="C515" s="211">
        <v>0</v>
      </c>
      <c r="D515" s="211">
        <v>0</v>
      </c>
      <c r="E515" s="211">
        <v>0</v>
      </c>
    </row>
    <row r="516" ht="20" customHeight="1" spans="1:5">
      <c r="A516" s="212" t="s">
        <v>353</v>
      </c>
      <c r="B516" s="214" t="s">
        <v>354</v>
      </c>
      <c r="C516" s="211">
        <v>132.74</v>
      </c>
      <c r="D516" s="211">
        <v>132.74</v>
      </c>
      <c r="E516" s="211">
        <v>0</v>
      </c>
    </row>
    <row r="517" ht="20" hidden="1" customHeight="1" spans="1:5">
      <c r="A517" s="212" t="s">
        <v>1509</v>
      </c>
      <c r="B517" s="214" t="s">
        <v>1510</v>
      </c>
      <c r="C517" s="211">
        <v>0</v>
      </c>
      <c r="D517" s="211">
        <v>0</v>
      </c>
      <c r="E517" s="211">
        <v>0</v>
      </c>
    </row>
    <row r="518" ht="20" customHeight="1" spans="1:5">
      <c r="A518" s="212" t="s">
        <v>355</v>
      </c>
      <c r="B518" s="214" t="s">
        <v>356</v>
      </c>
      <c r="C518" s="211">
        <v>1000</v>
      </c>
      <c r="D518" s="211">
        <v>1000</v>
      </c>
      <c r="E518" s="211">
        <v>0</v>
      </c>
    </row>
    <row r="519" ht="20" customHeight="1" spans="1:5">
      <c r="A519" s="212" t="s">
        <v>357</v>
      </c>
      <c r="B519" s="214" t="s">
        <v>358</v>
      </c>
      <c r="C519" s="211">
        <v>312.7864</v>
      </c>
      <c r="D519" s="211">
        <v>312.7864</v>
      </c>
      <c r="E519" s="211">
        <v>0</v>
      </c>
    </row>
    <row r="520" ht="20" customHeight="1" spans="1:5">
      <c r="A520" s="212" t="s">
        <v>359</v>
      </c>
      <c r="B520" s="214" t="s">
        <v>360</v>
      </c>
      <c r="C520" s="211">
        <v>185</v>
      </c>
      <c r="D520" s="211">
        <v>45</v>
      </c>
      <c r="E520" s="211">
        <v>140</v>
      </c>
    </row>
    <row r="521" ht="20" customHeight="1" spans="1:5">
      <c r="A521" s="212" t="s">
        <v>361</v>
      </c>
      <c r="B521" s="213" t="s">
        <v>362</v>
      </c>
      <c r="C521" s="211">
        <v>688.4624</v>
      </c>
      <c r="D521" s="211">
        <v>277.4624</v>
      </c>
      <c r="E521" s="211">
        <v>411</v>
      </c>
    </row>
    <row r="522" ht="20" customHeight="1" spans="1:5">
      <c r="A522" s="212" t="s">
        <v>363</v>
      </c>
      <c r="B522" s="214" t="s">
        <v>92</v>
      </c>
      <c r="C522" s="211">
        <v>267.4624</v>
      </c>
      <c r="D522" s="211">
        <v>267.4624</v>
      </c>
      <c r="E522" s="211">
        <v>0</v>
      </c>
    </row>
    <row r="523" ht="20" hidden="1" customHeight="1" spans="1:5">
      <c r="A523" s="212" t="s">
        <v>1511</v>
      </c>
      <c r="B523" s="214" t="s">
        <v>94</v>
      </c>
      <c r="C523" s="211">
        <v>0</v>
      </c>
      <c r="D523" s="211">
        <v>0</v>
      </c>
      <c r="E523" s="211">
        <v>0</v>
      </c>
    </row>
    <row r="524" ht="20" hidden="1" customHeight="1" spans="1:5">
      <c r="A524" s="212" t="s">
        <v>1512</v>
      </c>
      <c r="B524" s="214" t="s">
        <v>120</v>
      </c>
      <c r="C524" s="211">
        <v>0</v>
      </c>
      <c r="D524" s="211">
        <v>0</v>
      </c>
      <c r="E524" s="211">
        <v>0</v>
      </c>
    </row>
    <row r="525" ht="20" hidden="1" customHeight="1" spans="1:5">
      <c r="A525" s="212" t="s">
        <v>1513</v>
      </c>
      <c r="B525" s="214" t="s">
        <v>1514</v>
      </c>
      <c r="C525" s="211">
        <v>0</v>
      </c>
      <c r="D525" s="211">
        <v>0</v>
      </c>
      <c r="E525" s="211">
        <v>0</v>
      </c>
    </row>
    <row r="526" ht="20" customHeight="1" spans="1:5">
      <c r="A526" s="212" t="s">
        <v>364</v>
      </c>
      <c r="B526" s="214" t="s">
        <v>365</v>
      </c>
      <c r="C526" s="211">
        <v>131</v>
      </c>
      <c r="D526" s="211">
        <v>0</v>
      </c>
      <c r="E526" s="211">
        <v>131</v>
      </c>
    </row>
    <row r="527" ht="20" hidden="1" customHeight="1" spans="1:5">
      <c r="A527" s="212" t="s">
        <v>1515</v>
      </c>
      <c r="B527" s="214" t="s">
        <v>1516</v>
      </c>
      <c r="C527" s="211">
        <v>0</v>
      </c>
      <c r="D527" s="211">
        <v>0</v>
      </c>
      <c r="E527" s="211">
        <v>0</v>
      </c>
    </row>
    <row r="528" ht="20" customHeight="1" spans="1:5">
      <c r="A528" s="212" t="s">
        <v>366</v>
      </c>
      <c r="B528" s="214" t="s">
        <v>367</v>
      </c>
      <c r="C528" s="211">
        <v>290</v>
      </c>
      <c r="D528" s="211">
        <v>10</v>
      </c>
      <c r="E528" s="211">
        <v>280</v>
      </c>
    </row>
    <row r="529" ht="20" customHeight="1" spans="1:5">
      <c r="A529" s="212" t="s">
        <v>368</v>
      </c>
      <c r="B529" s="213" t="s">
        <v>369</v>
      </c>
      <c r="C529" s="211">
        <v>442.45</v>
      </c>
      <c r="D529" s="211">
        <v>357.45</v>
      </c>
      <c r="E529" s="211">
        <v>85</v>
      </c>
    </row>
    <row r="530" ht="20" hidden="1" customHeight="1" spans="1:5">
      <c r="A530" s="212" t="s">
        <v>1517</v>
      </c>
      <c r="B530" s="214" t="s">
        <v>92</v>
      </c>
      <c r="C530" s="211">
        <v>0</v>
      </c>
      <c r="D530" s="211">
        <v>0</v>
      </c>
      <c r="E530" s="211">
        <v>0</v>
      </c>
    </row>
    <row r="531" ht="20" hidden="1" customHeight="1" spans="1:5">
      <c r="A531" s="212" t="s">
        <v>1518</v>
      </c>
      <c r="B531" s="214" t="s">
        <v>94</v>
      </c>
      <c r="C531" s="211">
        <v>0</v>
      </c>
      <c r="D531" s="211">
        <v>0</v>
      </c>
      <c r="E531" s="211">
        <v>0</v>
      </c>
    </row>
    <row r="532" ht="20" hidden="1" customHeight="1" spans="1:5">
      <c r="A532" s="212" t="s">
        <v>1519</v>
      </c>
      <c r="B532" s="214" t="s">
        <v>120</v>
      </c>
      <c r="C532" s="211">
        <v>0</v>
      </c>
      <c r="D532" s="211">
        <v>0</v>
      </c>
      <c r="E532" s="211">
        <v>0</v>
      </c>
    </row>
    <row r="533" ht="20" customHeight="1" spans="1:5">
      <c r="A533" s="212" t="s">
        <v>370</v>
      </c>
      <c r="B533" s="214" t="s">
        <v>371</v>
      </c>
      <c r="C533" s="211">
        <v>347.45</v>
      </c>
      <c r="D533" s="211">
        <v>347.45</v>
      </c>
      <c r="E533" s="211">
        <v>0</v>
      </c>
    </row>
    <row r="534" ht="20" hidden="1" customHeight="1" spans="1:5">
      <c r="A534" s="212" t="s">
        <v>1520</v>
      </c>
      <c r="B534" s="214" t="s">
        <v>1521</v>
      </c>
      <c r="C534" s="211">
        <v>0</v>
      </c>
      <c r="D534" s="211">
        <v>0</v>
      </c>
      <c r="E534" s="211">
        <v>0</v>
      </c>
    </row>
    <row r="535" ht="20" customHeight="1" spans="1:5">
      <c r="A535" s="212" t="s">
        <v>372</v>
      </c>
      <c r="B535" s="214" t="s">
        <v>373</v>
      </c>
      <c r="C535" s="211">
        <v>10</v>
      </c>
      <c r="D535" s="211">
        <v>10</v>
      </c>
      <c r="E535" s="211">
        <v>0</v>
      </c>
    </row>
    <row r="536" ht="20" customHeight="1" spans="1:5">
      <c r="A536" s="212" t="s">
        <v>374</v>
      </c>
      <c r="B536" s="214" t="s">
        <v>375</v>
      </c>
      <c r="C536" s="211">
        <v>85</v>
      </c>
      <c r="D536" s="211">
        <v>0</v>
      </c>
      <c r="E536" s="211">
        <v>85</v>
      </c>
    </row>
    <row r="537" ht="20" hidden="1" customHeight="1" spans="1:5">
      <c r="A537" s="212" t="s">
        <v>1522</v>
      </c>
      <c r="B537" s="214" t="s">
        <v>1523</v>
      </c>
      <c r="C537" s="211">
        <v>0</v>
      </c>
      <c r="D537" s="211">
        <v>0</v>
      </c>
      <c r="E537" s="211">
        <v>0</v>
      </c>
    </row>
    <row r="538" ht="20" hidden="1" customHeight="1" spans="1:5">
      <c r="A538" s="212" t="s">
        <v>1524</v>
      </c>
      <c r="B538" s="214" t="s">
        <v>1525</v>
      </c>
      <c r="C538" s="211">
        <v>0</v>
      </c>
      <c r="D538" s="211">
        <v>0</v>
      </c>
      <c r="E538" s="211">
        <v>0</v>
      </c>
    </row>
    <row r="539" ht="20" hidden="1" customHeight="1" spans="1:5">
      <c r="A539" s="212" t="s">
        <v>1526</v>
      </c>
      <c r="B539" s="214" t="s">
        <v>1527</v>
      </c>
      <c r="C539" s="211">
        <v>0</v>
      </c>
      <c r="D539" s="211">
        <v>0</v>
      </c>
      <c r="E539" s="211">
        <v>0</v>
      </c>
    </row>
    <row r="540" ht="20" customHeight="1" spans="1:5">
      <c r="A540" s="212" t="s">
        <v>376</v>
      </c>
      <c r="B540" s="213" t="s">
        <v>377</v>
      </c>
      <c r="C540" s="211">
        <v>31.428</v>
      </c>
      <c r="D540" s="211">
        <v>31.428</v>
      </c>
      <c r="E540" s="211">
        <v>0</v>
      </c>
    </row>
    <row r="541" ht="20" hidden="1" customHeight="1" spans="1:5">
      <c r="A541" s="212" t="s">
        <v>1528</v>
      </c>
      <c r="B541" s="214" t="s">
        <v>92</v>
      </c>
      <c r="C541" s="211">
        <v>0</v>
      </c>
      <c r="D541" s="211">
        <v>0</v>
      </c>
      <c r="E541" s="211">
        <v>0</v>
      </c>
    </row>
    <row r="542" ht="20" hidden="1" customHeight="1" spans="1:5">
      <c r="A542" s="212" t="s">
        <v>1529</v>
      </c>
      <c r="B542" s="214" t="s">
        <v>94</v>
      </c>
      <c r="C542" s="211">
        <v>0</v>
      </c>
      <c r="D542" s="211">
        <v>0</v>
      </c>
      <c r="E542" s="211">
        <v>0</v>
      </c>
    </row>
    <row r="543" ht="20" hidden="1" customHeight="1" spans="1:5">
      <c r="A543" s="212" t="s">
        <v>1530</v>
      </c>
      <c r="B543" s="214" t="s">
        <v>120</v>
      </c>
      <c r="C543" s="211">
        <v>0</v>
      </c>
      <c r="D543" s="211">
        <v>0</v>
      </c>
      <c r="E543" s="211">
        <v>0</v>
      </c>
    </row>
    <row r="544" ht="20" hidden="1" customHeight="1" spans="1:5">
      <c r="A544" s="212" t="s">
        <v>1531</v>
      </c>
      <c r="B544" s="214" t="s">
        <v>1532</v>
      </c>
      <c r="C544" s="211">
        <v>0</v>
      </c>
      <c r="D544" s="211">
        <v>0</v>
      </c>
      <c r="E544" s="211">
        <v>0</v>
      </c>
    </row>
    <row r="545" ht="20" hidden="1" customHeight="1" spans="1:5">
      <c r="A545" s="212" t="s">
        <v>1533</v>
      </c>
      <c r="B545" s="214" t="s">
        <v>1534</v>
      </c>
      <c r="C545" s="211">
        <v>0</v>
      </c>
      <c r="D545" s="211">
        <v>0</v>
      </c>
      <c r="E545" s="211">
        <v>0</v>
      </c>
    </row>
    <row r="546" ht="20" hidden="1" customHeight="1" spans="1:5">
      <c r="A546" s="212" t="s">
        <v>1535</v>
      </c>
      <c r="B546" s="214" t="s">
        <v>1536</v>
      </c>
      <c r="C546" s="211">
        <v>0</v>
      </c>
      <c r="D546" s="211">
        <v>0</v>
      </c>
      <c r="E546" s="211">
        <v>0</v>
      </c>
    </row>
    <row r="547" ht="20" customHeight="1" spans="1:5">
      <c r="A547" s="212" t="s">
        <v>378</v>
      </c>
      <c r="B547" s="214" t="s">
        <v>379</v>
      </c>
      <c r="C547" s="211">
        <v>31.428</v>
      </c>
      <c r="D547" s="211">
        <v>31.428</v>
      </c>
      <c r="E547" s="211">
        <v>0</v>
      </c>
    </row>
    <row r="548" ht="20" hidden="1" customHeight="1" spans="1:5">
      <c r="A548" s="212" t="s">
        <v>1537</v>
      </c>
      <c r="B548" s="214" t="s">
        <v>1538</v>
      </c>
      <c r="C548" s="211">
        <v>0</v>
      </c>
      <c r="D548" s="211">
        <v>0</v>
      </c>
      <c r="E548" s="211">
        <v>0</v>
      </c>
    </row>
    <row r="549" ht="20" customHeight="1" spans="1:5">
      <c r="A549" s="212" t="s">
        <v>380</v>
      </c>
      <c r="B549" s="213" t="s">
        <v>381</v>
      </c>
      <c r="C549" s="211">
        <v>1001.9929</v>
      </c>
      <c r="D549" s="211">
        <v>1001.9929</v>
      </c>
      <c r="E549" s="211">
        <v>0</v>
      </c>
    </row>
    <row r="550" ht="20" customHeight="1" spans="1:5">
      <c r="A550" s="212" t="s">
        <v>382</v>
      </c>
      <c r="B550" s="214" t="s">
        <v>92</v>
      </c>
      <c r="C550" s="211">
        <v>302.6617</v>
      </c>
      <c r="D550" s="211">
        <v>302.6617</v>
      </c>
      <c r="E550" s="211">
        <v>0</v>
      </c>
    </row>
    <row r="551" ht="20" hidden="1" customHeight="1" spans="1:5">
      <c r="A551" s="212" t="s">
        <v>1539</v>
      </c>
      <c r="B551" s="214" t="s">
        <v>94</v>
      </c>
      <c r="C551" s="211">
        <v>0</v>
      </c>
      <c r="D551" s="211">
        <v>0</v>
      </c>
      <c r="E551" s="211">
        <v>0</v>
      </c>
    </row>
    <row r="552" ht="20" hidden="1" customHeight="1" spans="1:5">
      <c r="A552" s="212" t="s">
        <v>1540</v>
      </c>
      <c r="B552" s="214" t="s">
        <v>120</v>
      </c>
      <c r="C552" s="211">
        <v>0</v>
      </c>
      <c r="D552" s="211">
        <v>0</v>
      </c>
      <c r="E552" s="211">
        <v>0</v>
      </c>
    </row>
    <row r="553" ht="20" hidden="1" customHeight="1" spans="1:5">
      <c r="A553" s="212" t="s">
        <v>1541</v>
      </c>
      <c r="B553" s="214" t="s">
        <v>1542</v>
      </c>
      <c r="C553" s="211">
        <v>0</v>
      </c>
      <c r="D553" s="211">
        <v>0</v>
      </c>
      <c r="E553" s="211">
        <v>0</v>
      </c>
    </row>
    <row r="554" ht="20" hidden="1" customHeight="1" spans="1:5">
      <c r="A554" s="212" t="s">
        <v>1543</v>
      </c>
      <c r="B554" s="214" t="s">
        <v>1544</v>
      </c>
      <c r="C554" s="211">
        <v>0</v>
      </c>
      <c r="D554" s="211">
        <v>0</v>
      </c>
      <c r="E554" s="211">
        <v>0</v>
      </c>
    </row>
    <row r="555" ht="20" customHeight="1" spans="1:5">
      <c r="A555" s="212" t="s">
        <v>383</v>
      </c>
      <c r="B555" s="214" t="s">
        <v>384</v>
      </c>
      <c r="C555" s="211">
        <v>699.3312</v>
      </c>
      <c r="D555" s="211">
        <v>699.3312</v>
      </c>
      <c r="E555" s="211">
        <v>0</v>
      </c>
    </row>
    <row r="556" ht="20" hidden="1" customHeight="1" spans="1:5">
      <c r="A556" s="212" t="s">
        <v>1545</v>
      </c>
      <c r="B556" s="214" t="s">
        <v>1546</v>
      </c>
      <c r="C556" s="211">
        <v>0</v>
      </c>
      <c r="D556" s="211">
        <v>0</v>
      </c>
      <c r="E556" s="211">
        <v>0</v>
      </c>
    </row>
    <row r="557" ht="20" customHeight="1" spans="1:5">
      <c r="A557" s="212" t="s">
        <v>385</v>
      </c>
      <c r="B557" s="213" t="s">
        <v>386</v>
      </c>
      <c r="C557" s="211">
        <v>391.62</v>
      </c>
      <c r="D557" s="211">
        <v>92.6</v>
      </c>
      <c r="E557" s="211">
        <v>299.02</v>
      </c>
    </row>
    <row r="558" ht="20" hidden="1" customHeight="1" spans="1:5">
      <c r="A558" s="212" t="s">
        <v>1547</v>
      </c>
      <c r="B558" s="214" t="s">
        <v>1548</v>
      </c>
      <c r="C558" s="211">
        <v>0</v>
      </c>
      <c r="D558" s="211">
        <v>0</v>
      </c>
      <c r="E558" s="211">
        <v>0</v>
      </c>
    </row>
    <row r="559" ht="20" hidden="1" customHeight="1" spans="1:5">
      <c r="A559" s="212" t="s">
        <v>1549</v>
      </c>
      <c r="B559" s="214" t="s">
        <v>1550</v>
      </c>
      <c r="C559" s="211">
        <v>0</v>
      </c>
      <c r="D559" s="211">
        <v>0</v>
      </c>
      <c r="E559" s="211">
        <v>0</v>
      </c>
    </row>
    <row r="560" ht="20" customHeight="1" spans="1:5">
      <c r="A560" s="212" t="s">
        <v>387</v>
      </c>
      <c r="B560" s="214" t="s">
        <v>388</v>
      </c>
      <c r="C560" s="211">
        <v>391.62</v>
      </c>
      <c r="D560" s="211">
        <v>92.6</v>
      </c>
      <c r="E560" s="211">
        <v>299.02</v>
      </c>
    </row>
    <row r="561" ht="20" customHeight="1" spans="1:5">
      <c r="A561" s="212" t="s">
        <v>389</v>
      </c>
      <c r="B561" s="213" t="s">
        <v>390</v>
      </c>
      <c r="C561" s="211">
        <v>142921.4575</v>
      </c>
      <c r="D561" s="211">
        <v>63102.6275</v>
      </c>
      <c r="E561" s="211">
        <v>79818.83</v>
      </c>
    </row>
    <row r="562" ht="20" customHeight="1" spans="1:5">
      <c r="A562" s="212" t="s">
        <v>391</v>
      </c>
      <c r="B562" s="213" t="s">
        <v>392</v>
      </c>
      <c r="C562" s="211">
        <v>2715.777</v>
      </c>
      <c r="D562" s="211">
        <v>2697.277</v>
      </c>
      <c r="E562" s="211">
        <v>18.5</v>
      </c>
    </row>
    <row r="563" ht="20" customHeight="1" spans="1:5">
      <c r="A563" s="212" t="s">
        <v>393</v>
      </c>
      <c r="B563" s="214" t="s">
        <v>92</v>
      </c>
      <c r="C563" s="211">
        <v>574.5664</v>
      </c>
      <c r="D563" s="211">
        <v>574.5664</v>
      </c>
      <c r="E563" s="211">
        <v>0</v>
      </c>
    </row>
    <row r="564" ht="20" hidden="1" customHeight="1" spans="1:5">
      <c r="A564" s="212" t="s">
        <v>1551</v>
      </c>
      <c r="B564" s="214" t="s">
        <v>94</v>
      </c>
      <c r="C564" s="211">
        <v>0</v>
      </c>
      <c r="D564" s="211">
        <v>0</v>
      </c>
      <c r="E564" s="211">
        <v>0</v>
      </c>
    </row>
    <row r="565" ht="20" hidden="1" customHeight="1" spans="1:5">
      <c r="A565" s="212" t="s">
        <v>1552</v>
      </c>
      <c r="B565" s="214" t="s">
        <v>120</v>
      </c>
      <c r="C565" s="211">
        <v>0</v>
      </c>
      <c r="D565" s="211">
        <v>0</v>
      </c>
      <c r="E565" s="211">
        <v>0</v>
      </c>
    </row>
    <row r="566" ht="20" customHeight="1" spans="1:5">
      <c r="A566" s="212" t="s">
        <v>394</v>
      </c>
      <c r="B566" s="214" t="s">
        <v>395</v>
      </c>
      <c r="C566" s="211">
        <v>591.72</v>
      </c>
      <c r="D566" s="211">
        <v>591.72</v>
      </c>
      <c r="E566" s="211">
        <v>0</v>
      </c>
    </row>
    <row r="567" ht="20" customHeight="1" spans="1:5">
      <c r="A567" s="212" t="s">
        <v>396</v>
      </c>
      <c r="B567" s="214" t="s">
        <v>397</v>
      </c>
      <c r="C567" s="211">
        <v>25</v>
      </c>
      <c r="D567" s="211">
        <v>25</v>
      </c>
      <c r="E567" s="211">
        <v>0</v>
      </c>
    </row>
    <row r="568" ht="20" hidden="1" customHeight="1" spans="1:5">
      <c r="A568" s="212" t="s">
        <v>1553</v>
      </c>
      <c r="B568" s="214" t="s">
        <v>1554</v>
      </c>
      <c r="C568" s="211">
        <v>0</v>
      </c>
      <c r="D568" s="211">
        <v>0</v>
      </c>
      <c r="E568" s="211">
        <v>0</v>
      </c>
    </row>
    <row r="569" ht="20" customHeight="1" spans="1:5">
      <c r="A569" s="212" t="s">
        <v>398</v>
      </c>
      <c r="B569" s="214" t="s">
        <v>399</v>
      </c>
      <c r="C569" s="211">
        <v>3</v>
      </c>
      <c r="D569" s="211">
        <v>3</v>
      </c>
      <c r="E569" s="211">
        <v>0</v>
      </c>
    </row>
    <row r="570" ht="20" customHeight="1" spans="1:5">
      <c r="A570" s="212" t="s">
        <v>400</v>
      </c>
      <c r="B570" s="214" t="s">
        <v>151</v>
      </c>
      <c r="C570" s="211">
        <v>30</v>
      </c>
      <c r="D570" s="211">
        <v>30</v>
      </c>
      <c r="E570" s="211">
        <v>0</v>
      </c>
    </row>
    <row r="571" ht="20" customHeight="1" spans="1:5">
      <c r="A571" s="212" t="s">
        <v>401</v>
      </c>
      <c r="B571" s="214" t="s">
        <v>402</v>
      </c>
      <c r="C571" s="211">
        <v>1262.7906</v>
      </c>
      <c r="D571" s="211">
        <v>1262.7906</v>
      </c>
      <c r="E571" s="211">
        <v>0</v>
      </c>
    </row>
    <row r="572" ht="20" hidden="1" customHeight="1" spans="1:5">
      <c r="A572" s="212" t="s">
        <v>1555</v>
      </c>
      <c r="B572" s="214" t="s">
        <v>1556</v>
      </c>
      <c r="C572" s="211">
        <v>0</v>
      </c>
      <c r="D572" s="211">
        <v>0</v>
      </c>
      <c r="E572" s="211">
        <v>0</v>
      </c>
    </row>
    <row r="573" ht="20" hidden="1" customHeight="1" spans="1:5">
      <c r="A573" s="212" t="s">
        <v>1557</v>
      </c>
      <c r="B573" s="214" t="s">
        <v>1558</v>
      </c>
      <c r="C573" s="211">
        <v>0</v>
      </c>
      <c r="D573" s="211">
        <v>0</v>
      </c>
      <c r="E573" s="211">
        <v>0</v>
      </c>
    </row>
    <row r="574" ht="20" hidden="1" customHeight="1" spans="1:5">
      <c r="A574" s="212" t="s">
        <v>1559</v>
      </c>
      <c r="B574" s="214" t="s">
        <v>1560</v>
      </c>
      <c r="C574" s="211">
        <v>0</v>
      </c>
      <c r="D574" s="211">
        <v>0</v>
      </c>
      <c r="E574" s="211">
        <v>0</v>
      </c>
    </row>
    <row r="575" ht="20" hidden="1" customHeight="1" spans="1:5">
      <c r="A575" s="212" t="s">
        <v>1561</v>
      </c>
      <c r="B575" s="214" t="s">
        <v>1562</v>
      </c>
      <c r="C575" s="211">
        <v>0</v>
      </c>
      <c r="D575" s="211">
        <v>0</v>
      </c>
      <c r="E575" s="211">
        <v>0</v>
      </c>
    </row>
    <row r="576" ht="20" hidden="1" customHeight="1" spans="1:5">
      <c r="A576" s="212" t="s">
        <v>1563</v>
      </c>
      <c r="B576" s="214" t="s">
        <v>1564</v>
      </c>
      <c r="C576" s="211">
        <v>0</v>
      </c>
      <c r="D576" s="211">
        <v>0</v>
      </c>
      <c r="E576" s="211">
        <v>0</v>
      </c>
    </row>
    <row r="577" ht="20" hidden="1" customHeight="1" spans="1:5">
      <c r="A577" s="212" t="s">
        <v>1565</v>
      </c>
      <c r="B577" s="214" t="s">
        <v>1566</v>
      </c>
      <c r="C577" s="211">
        <v>0</v>
      </c>
      <c r="D577" s="211">
        <v>0</v>
      </c>
      <c r="E577" s="211">
        <v>0</v>
      </c>
    </row>
    <row r="578" ht="20" customHeight="1" spans="1:5">
      <c r="A578" s="212" t="s">
        <v>403</v>
      </c>
      <c r="B578" s="214" t="s">
        <v>404</v>
      </c>
      <c r="C578" s="211">
        <v>200</v>
      </c>
      <c r="D578" s="211">
        <v>200</v>
      </c>
      <c r="E578" s="211">
        <v>0</v>
      </c>
    </row>
    <row r="579" ht="20" hidden="1" customHeight="1" spans="1:5">
      <c r="A579" s="212" t="s">
        <v>1567</v>
      </c>
      <c r="B579" s="214" t="s">
        <v>126</v>
      </c>
      <c r="C579" s="211">
        <v>0</v>
      </c>
      <c r="D579" s="211">
        <v>0</v>
      </c>
      <c r="E579" s="211">
        <v>0</v>
      </c>
    </row>
    <row r="580" ht="20" customHeight="1" spans="1:5">
      <c r="A580" s="212" t="s">
        <v>405</v>
      </c>
      <c r="B580" s="214" t="s">
        <v>406</v>
      </c>
      <c r="C580" s="211">
        <v>28.7</v>
      </c>
      <c r="D580" s="211">
        <v>10.2</v>
      </c>
      <c r="E580" s="211">
        <v>18.5</v>
      </c>
    </row>
    <row r="581" ht="20" customHeight="1" spans="1:5">
      <c r="A581" s="212" t="s">
        <v>407</v>
      </c>
      <c r="B581" s="213" t="s">
        <v>408</v>
      </c>
      <c r="C581" s="211">
        <v>2262.9489</v>
      </c>
      <c r="D581" s="211">
        <v>1962.9489</v>
      </c>
      <c r="E581" s="211">
        <v>300</v>
      </c>
    </row>
    <row r="582" ht="20" customHeight="1" spans="1:5">
      <c r="A582" s="212" t="s">
        <v>409</v>
      </c>
      <c r="B582" s="214" t="s">
        <v>92</v>
      </c>
      <c r="C582" s="211">
        <v>449.7616</v>
      </c>
      <c r="D582" s="211">
        <v>449.7616</v>
      </c>
      <c r="E582" s="211">
        <v>0</v>
      </c>
    </row>
    <row r="583" ht="20" customHeight="1" spans="1:5">
      <c r="A583" s="212" t="s">
        <v>410</v>
      </c>
      <c r="B583" s="214" t="s">
        <v>94</v>
      </c>
      <c r="C583" s="211">
        <v>10</v>
      </c>
      <c r="D583" s="211">
        <v>10</v>
      </c>
      <c r="E583" s="211">
        <v>0</v>
      </c>
    </row>
    <row r="584" ht="20" hidden="1" customHeight="1" spans="1:5">
      <c r="A584" s="212" t="s">
        <v>1568</v>
      </c>
      <c r="B584" s="214" t="s">
        <v>120</v>
      </c>
      <c r="C584" s="211">
        <v>0</v>
      </c>
      <c r="D584" s="211">
        <v>0</v>
      </c>
      <c r="E584" s="211">
        <v>0</v>
      </c>
    </row>
    <row r="585" ht="20" customHeight="1" spans="1:5">
      <c r="A585" s="212" t="s">
        <v>411</v>
      </c>
      <c r="B585" s="214" t="s">
        <v>412</v>
      </c>
      <c r="C585" s="211">
        <v>147.265</v>
      </c>
      <c r="D585" s="211">
        <v>147.265</v>
      </c>
      <c r="E585" s="211">
        <v>0</v>
      </c>
    </row>
    <row r="586" ht="20" customHeight="1" spans="1:5">
      <c r="A586" s="212" t="s">
        <v>413</v>
      </c>
      <c r="B586" s="214" t="s">
        <v>414</v>
      </c>
      <c r="C586" s="211">
        <v>154.1126</v>
      </c>
      <c r="D586" s="211">
        <v>154.1126</v>
      </c>
      <c r="E586" s="211">
        <v>0</v>
      </c>
    </row>
    <row r="587" ht="20" customHeight="1" spans="1:5">
      <c r="A587" s="212" t="s">
        <v>415</v>
      </c>
      <c r="B587" s="214" t="s">
        <v>416</v>
      </c>
      <c r="C587" s="211">
        <v>1434</v>
      </c>
      <c r="D587" s="211">
        <v>1134</v>
      </c>
      <c r="E587" s="211">
        <v>300</v>
      </c>
    </row>
    <row r="588" ht="20" customHeight="1" spans="1:5">
      <c r="A588" s="212" t="s">
        <v>417</v>
      </c>
      <c r="B588" s="214" t="s">
        <v>418</v>
      </c>
      <c r="C588" s="211">
        <v>67.8097</v>
      </c>
      <c r="D588" s="211">
        <v>67.8097</v>
      </c>
      <c r="E588" s="211">
        <v>0</v>
      </c>
    </row>
    <row r="589" ht="20" hidden="1" customHeight="1" spans="1:5">
      <c r="A589" s="212" t="s">
        <v>1569</v>
      </c>
      <c r="B589" s="213" t="s">
        <v>1570</v>
      </c>
      <c r="C589" s="211">
        <v>0</v>
      </c>
      <c r="D589" s="211">
        <v>0</v>
      </c>
      <c r="E589" s="211">
        <v>0</v>
      </c>
    </row>
    <row r="590" ht="20" hidden="1" customHeight="1" spans="1:5">
      <c r="A590" s="212" t="s">
        <v>1571</v>
      </c>
      <c r="B590" s="214" t="s">
        <v>1572</v>
      </c>
      <c r="C590" s="211">
        <v>0</v>
      </c>
      <c r="D590" s="211">
        <v>0</v>
      </c>
      <c r="E590" s="211">
        <v>0</v>
      </c>
    </row>
    <row r="591" ht="20" customHeight="1" spans="1:5">
      <c r="A591" s="212" t="s">
        <v>419</v>
      </c>
      <c r="B591" s="213" t="s">
        <v>420</v>
      </c>
      <c r="C591" s="211">
        <v>50770.4544</v>
      </c>
      <c r="D591" s="211">
        <v>40462.4544</v>
      </c>
      <c r="E591" s="211">
        <v>10308</v>
      </c>
    </row>
    <row r="592" ht="20" customHeight="1" spans="1:5">
      <c r="A592" s="212" t="s">
        <v>421</v>
      </c>
      <c r="B592" s="214" t="s">
        <v>422</v>
      </c>
      <c r="C592" s="211">
        <v>137.0093</v>
      </c>
      <c r="D592" s="211">
        <v>137.0093</v>
      </c>
      <c r="E592" s="211">
        <v>0</v>
      </c>
    </row>
    <row r="593" ht="20" hidden="1" customHeight="1" spans="1:5">
      <c r="A593" s="212" t="s">
        <v>1573</v>
      </c>
      <c r="B593" s="214" t="s">
        <v>1574</v>
      </c>
      <c r="C593" s="211">
        <v>0</v>
      </c>
      <c r="D593" s="211">
        <v>0</v>
      </c>
      <c r="E593" s="211">
        <v>0</v>
      </c>
    </row>
    <row r="594" ht="20" customHeight="1" spans="1:5">
      <c r="A594" s="212" t="s">
        <v>423</v>
      </c>
      <c r="B594" s="214" t="s">
        <v>424</v>
      </c>
      <c r="C594" s="211">
        <v>68</v>
      </c>
      <c r="D594" s="211">
        <v>68</v>
      </c>
      <c r="E594" s="211">
        <v>0</v>
      </c>
    </row>
    <row r="595" ht="20" customHeight="1" spans="1:5">
      <c r="A595" s="212" t="s">
        <v>425</v>
      </c>
      <c r="B595" s="214" t="s">
        <v>426</v>
      </c>
      <c r="C595" s="211">
        <v>11400.6851</v>
      </c>
      <c r="D595" s="211">
        <v>11400.6851</v>
      </c>
      <c r="E595" s="211">
        <v>0</v>
      </c>
    </row>
    <row r="596" ht="20" hidden="1" customHeight="1" spans="1:5">
      <c r="A596" s="212" t="s">
        <v>1575</v>
      </c>
      <c r="B596" s="214" t="s">
        <v>1576</v>
      </c>
      <c r="C596" s="211">
        <v>0</v>
      </c>
      <c r="D596" s="211">
        <v>0</v>
      </c>
      <c r="E596" s="211">
        <v>0</v>
      </c>
    </row>
    <row r="597" ht="20" customHeight="1" spans="1:5">
      <c r="A597" s="212" t="s">
        <v>427</v>
      </c>
      <c r="B597" s="214" t="s">
        <v>428</v>
      </c>
      <c r="C597" s="211">
        <v>33000</v>
      </c>
      <c r="D597" s="211">
        <v>22692</v>
      </c>
      <c r="E597" s="211">
        <v>10308</v>
      </c>
    </row>
    <row r="598" ht="20" customHeight="1" spans="1:5">
      <c r="A598" s="212" t="s">
        <v>429</v>
      </c>
      <c r="B598" s="214" t="s">
        <v>430</v>
      </c>
      <c r="C598" s="211">
        <v>6000</v>
      </c>
      <c r="D598" s="211">
        <v>6000</v>
      </c>
      <c r="E598" s="211">
        <v>0</v>
      </c>
    </row>
    <row r="599" ht="20" customHeight="1" spans="1:5">
      <c r="A599" s="212" t="s">
        <v>431</v>
      </c>
      <c r="B599" s="214" t="s">
        <v>432</v>
      </c>
      <c r="C599" s="211">
        <v>164.76</v>
      </c>
      <c r="D599" s="211">
        <v>164.76</v>
      </c>
      <c r="E599" s="211">
        <v>0</v>
      </c>
    </row>
    <row r="600" ht="20" customHeight="1" spans="1:5">
      <c r="A600" s="212" t="s">
        <v>433</v>
      </c>
      <c r="B600" s="213" t="s">
        <v>434</v>
      </c>
      <c r="C600" s="211">
        <v>687.4751</v>
      </c>
      <c r="D600" s="211">
        <v>687.4751</v>
      </c>
      <c r="E600" s="211">
        <v>0</v>
      </c>
    </row>
    <row r="601" ht="20" customHeight="1" spans="1:5">
      <c r="A601" s="212" t="s">
        <v>435</v>
      </c>
      <c r="B601" s="214" t="s">
        <v>436</v>
      </c>
      <c r="C601" s="211">
        <v>687.4751</v>
      </c>
      <c r="D601" s="211">
        <v>687.4751</v>
      </c>
      <c r="E601" s="211">
        <v>0</v>
      </c>
    </row>
    <row r="602" ht="20" hidden="1" customHeight="1" spans="1:5">
      <c r="A602" s="212" t="s">
        <v>1577</v>
      </c>
      <c r="B602" s="214" t="s">
        <v>1578</v>
      </c>
      <c r="C602" s="211">
        <v>0</v>
      </c>
      <c r="D602" s="211">
        <v>0</v>
      </c>
      <c r="E602" s="211">
        <v>0</v>
      </c>
    </row>
    <row r="603" ht="20" hidden="1" customHeight="1" spans="1:5">
      <c r="A603" s="212" t="s">
        <v>1579</v>
      </c>
      <c r="B603" s="214" t="s">
        <v>1580</v>
      </c>
      <c r="C603" s="211">
        <v>0</v>
      </c>
      <c r="D603" s="211">
        <v>0</v>
      </c>
      <c r="E603" s="211">
        <v>0</v>
      </c>
    </row>
    <row r="604" ht="20" customHeight="1" spans="1:5">
      <c r="A604" s="212" t="s">
        <v>437</v>
      </c>
      <c r="B604" s="213" t="s">
        <v>438</v>
      </c>
      <c r="C604" s="211">
        <v>1802</v>
      </c>
      <c r="D604" s="211">
        <v>0</v>
      </c>
      <c r="E604" s="211">
        <v>1802</v>
      </c>
    </row>
    <row r="605" ht="20" hidden="1" customHeight="1" spans="1:5">
      <c r="A605" s="212" t="s">
        <v>1581</v>
      </c>
      <c r="B605" s="214" t="s">
        <v>1582</v>
      </c>
      <c r="C605" s="211">
        <v>0</v>
      </c>
      <c r="D605" s="211">
        <v>0</v>
      </c>
      <c r="E605" s="211">
        <v>0</v>
      </c>
    </row>
    <row r="606" ht="20" hidden="1" customHeight="1" spans="1:5">
      <c r="A606" s="212" t="s">
        <v>1583</v>
      </c>
      <c r="B606" s="214" t="s">
        <v>1584</v>
      </c>
      <c r="C606" s="211">
        <v>0</v>
      </c>
      <c r="D606" s="211">
        <v>0</v>
      </c>
      <c r="E606" s="211">
        <v>0</v>
      </c>
    </row>
    <row r="607" ht="20" hidden="1" customHeight="1" spans="1:5">
      <c r="A607" s="212" t="s">
        <v>1585</v>
      </c>
      <c r="B607" s="214" t="s">
        <v>1586</v>
      </c>
      <c r="C607" s="211">
        <v>0</v>
      </c>
      <c r="D607" s="211">
        <v>0</v>
      </c>
      <c r="E607" s="211">
        <v>0</v>
      </c>
    </row>
    <row r="608" ht="20" hidden="1" customHeight="1" spans="1:5">
      <c r="A608" s="212" t="s">
        <v>1587</v>
      </c>
      <c r="B608" s="214" t="s">
        <v>1588</v>
      </c>
      <c r="C608" s="211">
        <v>0</v>
      </c>
      <c r="D608" s="211">
        <v>0</v>
      </c>
      <c r="E608" s="211">
        <v>0</v>
      </c>
    </row>
    <row r="609" ht="20" hidden="1" customHeight="1" spans="1:5">
      <c r="A609" s="212" t="s">
        <v>1589</v>
      </c>
      <c r="B609" s="214" t="s">
        <v>1590</v>
      </c>
      <c r="C609" s="211">
        <v>0</v>
      </c>
      <c r="D609" s="211">
        <v>0</v>
      </c>
      <c r="E609" s="211">
        <v>0</v>
      </c>
    </row>
    <row r="610" ht="20" hidden="1" customHeight="1" spans="1:5">
      <c r="A610" s="212" t="s">
        <v>1591</v>
      </c>
      <c r="B610" s="214" t="s">
        <v>1592</v>
      </c>
      <c r="C610" s="211">
        <v>0</v>
      </c>
      <c r="D610" s="211">
        <v>0</v>
      </c>
      <c r="E610" s="211">
        <v>0</v>
      </c>
    </row>
    <row r="611" ht="20" hidden="1" customHeight="1" spans="1:5">
      <c r="A611" s="212" t="s">
        <v>1593</v>
      </c>
      <c r="B611" s="214" t="s">
        <v>1594</v>
      </c>
      <c r="C611" s="211">
        <v>0</v>
      </c>
      <c r="D611" s="211">
        <v>0</v>
      </c>
      <c r="E611" s="211">
        <v>0</v>
      </c>
    </row>
    <row r="612" ht="20" hidden="1" customHeight="1" spans="1:5">
      <c r="A612" s="212" t="s">
        <v>1595</v>
      </c>
      <c r="B612" s="214" t="s">
        <v>1596</v>
      </c>
      <c r="C612" s="211">
        <v>0</v>
      </c>
      <c r="D612" s="211">
        <v>0</v>
      </c>
      <c r="E612" s="211">
        <v>0</v>
      </c>
    </row>
    <row r="613" ht="20" customHeight="1" spans="1:5">
      <c r="A613" s="212" t="s">
        <v>439</v>
      </c>
      <c r="B613" s="214" t="s">
        <v>440</v>
      </c>
      <c r="C613" s="211">
        <v>1802</v>
      </c>
      <c r="D613" s="211">
        <v>0</v>
      </c>
      <c r="E613" s="211">
        <v>1802</v>
      </c>
    </row>
    <row r="614" ht="20" customHeight="1" spans="1:5">
      <c r="A614" s="212" t="s">
        <v>441</v>
      </c>
      <c r="B614" s="213" t="s">
        <v>442</v>
      </c>
      <c r="C614" s="211">
        <v>14511.4331</v>
      </c>
      <c r="D614" s="211">
        <v>4631.3531</v>
      </c>
      <c r="E614" s="211">
        <v>9880.08</v>
      </c>
    </row>
    <row r="615" ht="20" customHeight="1" spans="1:5">
      <c r="A615" s="212" t="s">
        <v>443</v>
      </c>
      <c r="B615" s="214" t="s">
        <v>444</v>
      </c>
      <c r="C615" s="211">
        <v>4100</v>
      </c>
      <c r="D615" s="211">
        <v>4100</v>
      </c>
      <c r="E615" s="211">
        <v>0</v>
      </c>
    </row>
    <row r="616" ht="20" hidden="1" customHeight="1" spans="1:5">
      <c r="A616" s="212" t="s">
        <v>1597</v>
      </c>
      <c r="B616" s="214" t="s">
        <v>1598</v>
      </c>
      <c r="C616" s="211">
        <v>0</v>
      </c>
      <c r="D616" s="211">
        <v>0</v>
      </c>
      <c r="E616" s="211">
        <v>0</v>
      </c>
    </row>
    <row r="617" ht="20" hidden="1" customHeight="1" spans="1:5">
      <c r="A617" s="212" t="s">
        <v>1599</v>
      </c>
      <c r="B617" s="214" t="s">
        <v>1600</v>
      </c>
      <c r="C617" s="211">
        <v>0</v>
      </c>
      <c r="D617" s="211">
        <v>0</v>
      </c>
      <c r="E617" s="211">
        <v>0</v>
      </c>
    </row>
    <row r="618" ht="20" customHeight="1" spans="1:5">
      <c r="A618" s="212" t="s">
        <v>445</v>
      </c>
      <c r="B618" s="214" t="s">
        <v>446</v>
      </c>
      <c r="C618" s="211">
        <v>612</v>
      </c>
      <c r="D618" s="211">
        <v>0</v>
      </c>
      <c r="E618" s="211">
        <v>612</v>
      </c>
    </row>
    <row r="619" ht="20" hidden="1" customHeight="1" spans="1:5">
      <c r="A619" s="212" t="s">
        <v>1601</v>
      </c>
      <c r="B619" s="214" t="s">
        <v>1602</v>
      </c>
      <c r="C619" s="211">
        <v>0</v>
      </c>
      <c r="D619" s="211">
        <v>0</v>
      </c>
      <c r="E619" s="211">
        <v>0</v>
      </c>
    </row>
    <row r="620" ht="20" customHeight="1" spans="1:5">
      <c r="A620" s="217">
        <v>2080807</v>
      </c>
      <c r="B620" s="214" t="s">
        <v>447</v>
      </c>
      <c r="C620" s="211">
        <v>130.9481</v>
      </c>
      <c r="D620" s="211">
        <v>130.9481</v>
      </c>
      <c r="E620" s="211">
        <v>0</v>
      </c>
    </row>
    <row r="621" ht="20" customHeight="1" spans="1:5">
      <c r="A621" s="217">
        <v>2080808</v>
      </c>
      <c r="B621" s="214" t="s">
        <v>448</v>
      </c>
      <c r="C621" s="211">
        <v>400.405</v>
      </c>
      <c r="D621" s="211">
        <v>400.405</v>
      </c>
      <c r="E621" s="211">
        <v>0</v>
      </c>
    </row>
    <row r="622" ht="20" customHeight="1" spans="1:5">
      <c r="A622" s="212" t="s">
        <v>449</v>
      </c>
      <c r="B622" s="214" t="s">
        <v>450</v>
      </c>
      <c r="C622" s="211">
        <v>9268.08</v>
      </c>
      <c r="D622" s="211">
        <v>0</v>
      </c>
      <c r="E622" s="211">
        <v>9268.08</v>
      </c>
    </row>
    <row r="623" ht="20" customHeight="1" spans="1:5">
      <c r="A623" s="212" t="s">
        <v>451</v>
      </c>
      <c r="B623" s="213" t="s">
        <v>452</v>
      </c>
      <c r="C623" s="211">
        <v>1743.2548</v>
      </c>
      <c r="D623" s="211">
        <v>532.0948</v>
      </c>
      <c r="E623" s="211">
        <v>1211.16</v>
      </c>
    </row>
    <row r="624" ht="20" customHeight="1" spans="1:5">
      <c r="A624" s="212" t="s">
        <v>453</v>
      </c>
      <c r="B624" s="214" t="s">
        <v>454</v>
      </c>
      <c r="C624" s="211">
        <v>710.6652</v>
      </c>
      <c r="D624" s="211">
        <v>110.6652</v>
      </c>
      <c r="E624" s="211">
        <v>600</v>
      </c>
    </row>
    <row r="625" ht="20" customHeight="1" spans="1:5">
      <c r="A625" s="212" t="s">
        <v>455</v>
      </c>
      <c r="B625" s="214" t="s">
        <v>456</v>
      </c>
      <c r="C625" s="211">
        <v>426</v>
      </c>
      <c r="D625" s="211">
        <v>0</v>
      </c>
      <c r="E625" s="211">
        <v>426</v>
      </c>
    </row>
    <row r="626" ht="20" customHeight="1" spans="1:5">
      <c r="A626" s="212" t="s">
        <v>457</v>
      </c>
      <c r="B626" s="214" t="s">
        <v>458</v>
      </c>
      <c r="C626" s="211">
        <v>90.1896</v>
      </c>
      <c r="D626" s="211">
        <v>54.6296</v>
      </c>
      <c r="E626" s="211">
        <v>35.56</v>
      </c>
    </row>
    <row r="627" ht="20" hidden="1" customHeight="1" spans="1:5">
      <c r="A627" s="212" t="s">
        <v>1603</v>
      </c>
      <c r="B627" s="214" t="s">
        <v>1604</v>
      </c>
      <c r="C627" s="211">
        <v>0</v>
      </c>
      <c r="D627" s="211">
        <v>0</v>
      </c>
      <c r="E627" s="211">
        <v>0</v>
      </c>
    </row>
    <row r="628" ht="20" customHeight="1" spans="1:5">
      <c r="A628" s="212" t="s">
        <v>459</v>
      </c>
      <c r="B628" s="214" t="s">
        <v>460</v>
      </c>
      <c r="C628" s="211">
        <v>516.4</v>
      </c>
      <c r="D628" s="211">
        <v>366.8</v>
      </c>
      <c r="E628" s="211">
        <v>149.6</v>
      </c>
    </row>
    <row r="629" ht="20" hidden="1" customHeight="1" spans="1:5">
      <c r="A629" s="212" t="s">
        <v>1605</v>
      </c>
      <c r="B629" s="214" t="s">
        <v>1606</v>
      </c>
      <c r="C629" s="211">
        <v>0</v>
      </c>
      <c r="D629" s="211">
        <v>0</v>
      </c>
      <c r="E629" s="211">
        <v>0</v>
      </c>
    </row>
    <row r="630" ht="20" customHeight="1" spans="1:5">
      <c r="A630" s="212" t="s">
        <v>461</v>
      </c>
      <c r="B630" s="213" t="s">
        <v>462</v>
      </c>
      <c r="C630" s="211">
        <v>4484.3048</v>
      </c>
      <c r="D630" s="211">
        <v>2331.3048</v>
      </c>
      <c r="E630" s="211">
        <v>2153</v>
      </c>
    </row>
    <row r="631" ht="20" customHeight="1" spans="1:5">
      <c r="A631" s="212" t="s">
        <v>463</v>
      </c>
      <c r="B631" s="214" t="s">
        <v>464</v>
      </c>
      <c r="C631" s="211">
        <v>2413</v>
      </c>
      <c r="D631" s="211">
        <v>339</v>
      </c>
      <c r="E631" s="211">
        <v>2074</v>
      </c>
    </row>
    <row r="632" ht="20" customHeight="1" spans="1:5">
      <c r="A632" s="212" t="s">
        <v>465</v>
      </c>
      <c r="B632" s="214" t="s">
        <v>466</v>
      </c>
      <c r="C632" s="211">
        <v>490</v>
      </c>
      <c r="D632" s="211">
        <v>480</v>
      </c>
      <c r="E632" s="211">
        <v>10</v>
      </c>
    </row>
    <row r="633" ht="20" hidden="1" customHeight="1" spans="1:5">
      <c r="A633" s="212" t="s">
        <v>1607</v>
      </c>
      <c r="B633" s="214" t="s">
        <v>1608</v>
      </c>
      <c r="C633" s="211">
        <v>0</v>
      </c>
      <c r="D633" s="211">
        <v>0</v>
      </c>
      <c r="E633" s="211">
        <v>0</v>
      </c>
    </row>
    <row r="634" ht="20" customHeight="1" spans="1:5">
      <c r="A634" s="212" t="s">
        <v>467</v>
      </c>
      <c r="B634" s="214" t="s">
        <v>468</v>
      </c>
      <c r="C634" s="211">
        <v>184.4329</v>
      </c>
      <c r="D634" s="211">
        <v>184.4329</v>
      </c>
      <c r="E634" s="211">
        <v>0</v>
      </c>
    </row>
    <row r="635" ht="20" customHeight="1" spans="1:5">
      <c r="A635" s="212" t="s">
        <v>469</v>
      </c>
      <c r="B635" s="214" t="s">
        <v>470</v>
      </c>
      <c r="C635" s="211">
        <v>348.6719</v>
      </c>
      <c r="D635" s="211">
        <v>348.6719</v>
      </c>
      <c r="E635" s="211">
        <v>0</v>
      </c>
    </row>
    <row r="636" ht="20" customHeight="1" spans="1:5">
      <c r="A636" s="212" t="s">
        <v>471</v>
      </c>
      <c r="B636" s="214" t="s">
        <v>472</v>
      </c>
      <c r="C636" s="211">
        <v>775.2</v>
      </c>
      <c r="D636" s="211">
        <v>706.2</v>
      </c>
      <c r="E636" s="211">
        <v>69</v>
      </c>
    </row>
    <row r="637" ht="20" customHeight="1" spans="1:5">
      <c r="A637" s="212" t="s">
        <v>473</v>
      </c>
      <c r="B637" s="214" t="s">
        <v>474</v>
      </c>
      <c r="C637" s="211">
        <v>273</v>
      </c>
      <c r="D637" s="211">
        <v>273</v>
      </c>
      <c r="E637" s="211">
        <v>0</v>
      </c>
    </row>
    <row r="638" ht="20" customHeight="1" spans="1:5">
      <c r="A638" s="212" t="s">
        <v>475</v>
      </c>
      <c r="B638" s="213" t="s">
        <v>476</v>
      </c>
      <c r="C638" s="211">
        <v>3509.0264</v>
      </c>
      <c r="D638" s="211">
        <v>1129.3464</v>
      </c>
      <c r="E638" s="211">
        <v>2379.68</v>
      </c>
    </row>
    <row r="639" ht="20" customHeight="1" spans="1:5">
      <c r="A639" s="212" t="s">
        <v>477</v>
      </c>
      <c r="B639" s="214" t="s">
        <v>92</v>
      </c>
      <c r="C639" s="211">
        <v>105.787</v>
      </c>
      <c r="D639" s="211">
        <v>105.787</v>
      </c>
      <c r="E639" s="211">
        <v>0</v>
      </c>
    </row>
    <row r="640" ht="20" customHeight="1" spans="1:5">
      <c r="A640" s="212" t="s">
        <v>478</v>
      </c>
      <c r="B640" s="214" t="s">
        <v>94</v>
      </c>
      <c r="C640" s="211">
        <v>20</v>
      </c>
      <c r="D640" s="211">
        <v>20</v>
      </c>
      <c r="E640" s="211">
        <v>0</v>
      </c>
    </row>
    <row r="641" ht="20" hidden="1" customHeight="1" spans="1:5">
      <c r="A641" s="212" t="s">
        <v>1609</v>
      </c>
      <c r="B641" s="214" t="s">
        <v>120</v>
      </c>
      <c r="C641" s="211">
        <v>0</v>
      </c>
      <c r="D641" s="211">
        <v>0</v>
      </c>
      <c r="E641" s="211">
        <v>0</v>
      </c>
    </row>
    <row r="642" ht="20" customHeight="1" spans="1:5">
      <c r="A642" s="212" t="s">
        <v>479</v>
      </c>
      <c r="B642" s="214" t="s">
        <v>480</v>
      </c>
      <c r="C642" s="211">
        <v>293</v>
      </c>
      <c r="D642" s="211">
        <v>136.32</v>
      </c>
      <c r="E642" s="211">
        <v>156.68</v>
      </c>
    </row>
    <row r="643" ht="20" customHeight="1" spans="1:5">
      <c r="A643" s="212" t="s">
        <v>481</v>
      </c>
      <c r="B643" s="214" t="s">
        <v>482</v>
      </c>
      <c r="C643" s="211">
        <v>54</v>
      </c>
      <c r="D643" s="211">
        <v>15</v>
      </c>
      <c r="E643" s="211">
        <v>39</v>
      </c>
    </row>
    <row r="644" ht="20" hidden="1" customHeight="1" spans="1:5">
      <c r="A644" s="212" t="s">
        <v>1610</v>
      </c>
      <c r="B644" s="214" t="s">
        <v>1611</v>
      </c>
      <c r="C644" s="211">
        <v>0</v>
      </c>
      <c r="D644" s="211">
        <v>0</v>
      </c>
      <c r="E644" s="211">
        <v>0</v>
      </c>
    </row>
    <row r="645" ht="20" customHeight="1" spans="1:5">
      <c r="A645" s="212" t="s">
        <v>483</v>
      </c>
      <c r="B645" s="214" t="s">
        <v>484</v>
      </c>
      <c r="C645" s="211">
        <v>2838</v>
      </c>
      <c r="D645" s="211">
        <v>710</v>
      </c>
      <c r="E645" s="211">
        <v>2128</v>
      </c>
    </row>
    <row r="646" ht="20" customHeight="1" spans="1:5">
      <c r="A646" s="212" t="s">
        <v>485</v>
      </c>
      <c r="B646" s="214" t="s">
        <v>486</v>
      </c>
      <c r="C646" s="211">
        <v>198.2394</v>
      </c>
      <c r="D646" s="211">
        <v>142.2394</v>
      </c>
      <c r="E646" s="211">
        <v>56</v>
      </c>
    </row>
    <row r="647" ht="20" customHeight="1" spans="1:5">
      <c r="A647" s="212" t="s">
        <v>487</v>
      </c>
      <c r="B647" s="213" t="s">
        <v>488</v>
      </c>
      <c r="C647" s="211">
        <v>122.4871</v>
      </c>
      <c r="D647" s="211">
        <v>122.4871</v>
      </c>
      <c r="E647" s="211">
        <v>0</v>
      </c>
    </row>
    <row r="648" ht="20" customHeight="1" spans="1:5">
      <c r="A648" s="212" t="s">
        <v>489</v>
      </c>
      <c r="B648" s="214" t="s">
        <v>92</v>
      </c>
      <c r="C648" s="211">
        <v>115.4871</v>
      </c>
      <c r="D648" s="211">
        <v>115.4871</v>
      </c>
      <c r="E648" s="211">
        <v>0</v>
      </c>
    </row>
    <row r="649" ht="20" customHeight="1" spans="1:5">
      <c r="A649" s="212" t="s">
        <v>490</v>
      </c>
      <c r="B649" s="214" t="s">
        <v>94</v>
      </c>
      <c r="C649" s="211">
        <v>7</v>
      </c>
      <c r="D649" s="211">
        <v>7</v>
      </c>
      <c r="E649" s="211">
        <v>0</v>
      </c>
    </row>
    <row r="650" ht="20" hidden="1" customHeight="1" spans="1:5">
      <c r="A650" s="212" t="s">
        <v>1612</v>
      </c>
      <c r="B650" s="214" t="s">
        <v>120</v>
      </c>
      <c r="C650" s="211">
        <v>0</v>
      </c>
      <c r="D650" s="211">
        <v>0</v>
      </c>
      <c r="E650" s="211">
        <v>0</v>
      </c>
    </row>
    <row r="651" ht="20" hidden="1" customHeight="1" spans="1:5">
      <c r="A651" s="212" t="s">
        <v>1613</v>
      </c>
      <c r="B651" s="214" t="s">
        <v>126</v>
      </c>
      <c r="C651" s="211">
        <v>0</v>
      </c>
      <c r="D651" s="211">
        <v>0</v>
      </c>
      <c r="E651" s="211">
        <v>0</v>
      </c>
    </row>
    <row r="652" ht="20" hidden="1" customHeight="1" spans="1:5">
      <c r="A652" s="212" t="s">
        <v>1614</v>
      </c>
      <c r="B652" s="214" t="s">
        <v>1615</v>
      </c>
      <c r="C652" s="211">
        <v>0</v>
      </c>
      <c r="D652" s="211">
        <v>0</v>
      </c>
      <c r="E652" s="211">
        <v>0</v>
      </c>
    </row>
    <row r="653" ht="20" customHeight="1" spans="1:5">
      <c r="A653" s="212" t="s">
        <v>491</v>
      </c>
      <c r="B653" s="213" t="s">
        <v>492</v>
      </c>
      <c r="C653" s="211">
        <v>14111</v>
      </c>
      <c r="D653" s="211">
        <v>3198</v>
      </c>
      <c r="E653" s="211">
        <v>10913</v>
      </c>
    </row>
    <row r="654" ht="20" customHeight="1" spans="1:5">
      <c r="A654" s="212" t="s">
        <v>493</v>
      </c>
      <c r="B654" s="214" t="s">
        <v>494</v>
      </c>
      <c r="C654" s="211">
        <v>2399</v>
      </c>
      <c r="D654" s="211">
        <v>504</v>
      </c>
      <c r="E654" s="211">
        <v>1895</v>
      </c>
    </row>
    <row r="655" ht="20" customHeight="1" spans="1:5">
      <c r="A655" s="212" t="s">
        <v>495</v>
      </c>
      <c r="B655" s="214" t="s">
        <v>496</v>
      </c>
      <c r="C655" s="211">
        <v>11712</v>
      </c>
      <c r="D655" s="211">
        <v>2694</v>
      </c>
      <c r="E655" s="211">
        <v>9018</v>
      </c>
    </row>
    <row r="656" ht="20" customHeight="1" spans="1:5">
      <c r="A656" s="212" t="s">
        <v>497</v>
      </c>
      <c r="B656" s="213" t="s">
        <v>498</v>
      </c>
      <c r="C656" s="211">
        <v>378.8153</v>
      </c>
      <c r="D656" s="211">
        <v>278.8153</v>
      </c>
      <c r="E656" s="211">
        <v>100</v>
      </c>
    </row>
    <row r="657" ht="20" hidden="1" customHeight="1" spans="1:5">
      <c r="A657" s="212" t="s">
        <v>499</v>
      </c>
      <c r="B657" s="214" t="s">
        <v>500</v>
      </c>
      <c r="C657" s="211">
        <v>0</v>
      </c>
      <c r="D657" s="211">
        <v>0</v>
      </c>
      <c r="E657" s="211">
        <v>0</v>
      </c>
    </row>
    <row r="658" ht="20" customHeight="1" spans="1:5">
      <c r="A658" s="212" t="s">
        <v>501</v>
      </c>
      <c r="B658" s="214" t="s">
        <v>502</v>
      </c>
      <c r="C658" s="211">
        <v>378.8153</v>
      </c>
      <c r="D658" s="211">
        <v>278.8153</v>
      </c>
      <c r="E658" s="211">
        <v>100</v>
      </c>
    </row>
    <row r="659" ht="20" customHeight="1" spans="1:5">
      <c r="A659" s="212" t="s">
        <v>503</v>
      </c>
      <c r="B659" s="213" t="s">
        <v>504</v>
      </c>
      <c r="C659" s="211">
        <v>6311</v>
      </c>
      <c r="D659" s="211">
        <v>1325</v>
      </c>
      <c r="E659" s="211">
        <v>4986</v>
      </c>
    </row>
    <row r="660" ht="20" hidden="1" customHeight="1" spans="1:5">
      <c r="A660" s="212" t="s">
        <v>1616</v>
      </c>
      <c r="B660" s="214" t="s">
        <v>1617</v>
      </c>
      <c r="C660" s="211">
        <v>0</v>
      </c>
      <c r="D660" s="211">
        <v>0</v>
      </c>
      <c r="E660" s="211">
        <v>0</v>
      </c>
    </row>
    <row r="661" ht="20" customHeight="1" spans="1:5">
      <c r="A661" s="212" t="s">
        <v>505</v>
      </c>
      <c r="B661" s="214" t="s">
        <v>506</v>
      </c>
      <c r="C661" s="211">
        <v>6311</v>
      </c>
      <c r="D661" s="211">
        <v>1325</v>
      </c>
      <c r="E661" s="211">
        <v>4986</v>
      </c>
    </row>
    <row r="662" ht="20" hidden="1" customHeight="1" spans="1:5">
      <c r="A662" s="212" t="s">
        <v>1618</v>
      </c>
      <c r="B662" s="213" t="s">
        <v>1619</v>
      </c>
      <c r="C662" s="211">
        <v>0</v>
      </c>
      <c r="D662" s="211">
        <v>0</v>
      </c>
      <c r="E662" s="211">
        <v>0</v>
      </c>
    </row>
    <row r="663" ht="20" hidden="1" customHeight="1" spans="1:5">
      <c r="A663" s="212" t="s">
        <v>1620</v>
      </c>
      <c r="B663" s="214" t="s">
        <v>1621</v>
      </c>
      <c r="C663" s="211">
        <v>0</v>
      </c>
      <c r="D663" s="211">
        <v>0</v>
      </c>
      <c r="E663" s="211">
        <v>0</v>
      </c>
    </row>
    <row r="664" ht="20" hidden="1" customHeight="1" spans="1:5">
      <c r="A664" s="212" t="s">
        <v>1622</v>
      </c>
      <c r="B664" s="214" t="s">
        <v>1623</v>
      </c>
      <c r="C664" s="211">
        <v>0</v>
      </c>
      <c r="D664" s="211">
        <v>0</v>
      </c>
      <c r="E664" s="211">
        <v>0</v>
      </c>
    </row>
    <row r="665" ht="20" customHeight="1" spans="1:5">
      <c r="A665" s="212" t="s">
        <v>507</v>
      </c>
      <c r="B665" s="213" t="s">
        <v>508</v>
      </c>
      <c r="C665" s="211">
        <v>710.81</v>
      </c>
      <c r="D665" s="211">
        <v>0</v>
      </c>
      <c r="E665" s="211">
        <v>710.81</v>
      </c>
    </row>
    <row r="666" ht="20" customHeight="1" spans="1:5">
      <c r="A666" s="212" t="s">
        <v>1624</v>
      </c>
      <c r="B666" s="214" t="s">
        <v>1625</v>
      </c>
      <c r="C666" s="211">
        <v>690</v>
      </c>
      <c r="D666" s="211">
        <v>0</v>
      </c>
      <c r="E666" s="211">
        <v>690</v>
      </c>
    </row>
    <row r="667" ht="20" customHeight="1" spans="1:5">
      <c r="A667" s="212" t="s">
        <v>509</v>
      </c>
      <c r="B667" s="214" t="s">
        <v>510</v>
      </c>
      <c r="C667" s="211">
        <v>20.81</v>
      </c>
      <c r="D667" s="211">
        <v>0</v>
      </c>
      <c r="E667" s="211">
        <v>20.81</v>
      </c>
    </row>
    <row r="668" ht="20" customHeight="1" spans="1:5">
      <c r="A668" s="212" t="s">
        <v>511</v>
      </c>
      <c r="B668" s="213" t="s">
        <v>512</v>
      </c>
      <c r="C668" s="211">
        <v>37016.86</v>
      </c>
      <c r="D668" s="211">
        <v>2069.26</v>
      </c>
      <c r="E668" s="211">
        <v>34947.6</v>
      </c>
    </row>
    <row r="669" ht="20" hidden="1" customHeight="1" spans="1:5">
      <c r="A669" s="212" t="s">
        <v>1626</v>
      </c>
      <c r="B669" s="214" t="s">
        <v>1627</v>
      </c>
      <c r="C669" s="211">
        <v>0</v>
      </c>
      <c r="D669" s="211">
        <v>0</v>
      </c>
      <c r="E669" s="211">
        <v>0</v>
      </c>
    </row>
    <row r="670" ht="20" customHeight="1" spans="1:5">
      <c r="A670" s="212" t="s">
        <v>513</v>
      </c>
      <c r="B670" s="214" t="s">
        <v>514</v>
      </c>
      <c r="C670" s="211">
        <v>37016.86</v>
      </c>
      <c r="D670" s="211">
        <v>2069.26</v>
      </c>
      <c r="E670" s="211">
        <v>34947.6</v>
      </c>
    </row>
    <row r="671" ht="20" hidden="1" customHeight="1" spans="1:5">
      <c r="A671" s="212" t="s">
        <v>1628</v>
      </c>
      <c r="B671" s="214" t="s">
        <v>1629</v>
      </c>
      <c r="C671" s="211">
        <v>0</v>
      </c>
      <c r="D671" s="211">
        <v>0</v>
      </c>
      <c r="E671" s="211">
        <v>0</v>
      </c>
    </row>
    <row r="672" ht="20" hidden="1" customHeight="1" spans="1:5">
      <c r="A672" s="212" t="s">
        <v>1630</v>
      </c>
      <c r="B672" s="213" t="s">
        <v>1631</v>
      </c>
      <c r="C672" s="211">
        <v>0</v>
      </c>
      <c r="D672" s="211">
        <v>0</v>
      </c>
      <c r="E672" s="211">
        <v>0</v>
      </c>
    </row>
    <row r="673" ht="20" hidden="1" customHeight="1" spans="1:5">
      <c r="A673" s="212" t="s">
        <v>1632</v>
      </c>
      <c r="B673" s="214" t="s">
        <v>1633</v>
      </c>
      <c r="C673" s="211">
        <v>0</v>
      </c>
      <c r="D673" s="211">
        <v>0</v>
      </c>
      <c r="E673" s="211">
        <v>0</v>
      </c>
    </row>
    <row r="674" ht="20" hidden="1" customHeight="1" spans="1:5">
      <c r="A674" s="212" t="s">
        <v>1634</v>
      </c>
      <c r="B674" s="214" t="s">
        <v>1635</v>
      </c>
      <c r="C674" s="211">
        <v>0</v>
      </c>
      <c r="D674" s="211">
        <v>0</v>
      </c>
      <c r="E674" s="211">
        <v>0</v>
      </c>
    </row>
    <row r="675" ht="20" hidden="1" customHeight="1" spans="1:5">
      <c r="A675" s="212" t="s">
        <v>1636</v>
      </c>
      <c r="B675" s="214" t="s">
        <v>1637</v>
      </c>
      <c r="C675" s="211">
        <v>0</v>
      </c>
      <c r="D675" s="211">
        <v>0</v>
      </c>
      <c r="E675" s="211">
        <v>0</v>
      </c>
    </row>
    <row r="676" ht="20" customHeight="1" spans="1:5">
      <c r="A676" s="212" t="s">
        <v>515</v>
      </c>
      <c r="B676" s="213" t="s">
        <v>516</v>
      </c>
      <c r="C676" s="211">
        <v>122.7883</v>
      </c>
      <c r="D676" s="211">
        <v>41.7883</v>
      </c>
      <c r="E676" s="211">
        <v>81</v>
      </c>
    </row>
    <row r="677" ht="20" customHeight="1" spans="1:5">
      <c r="A677" s="212" t="s">
        <v>517</v>
      </c>
      <c r="B677" s="214" t="s">
        <v>92</v>
      </c>
      <c r="C677" s="211">
        <v>41.7883</v>
      </c>
      <c r="D677" s="211">
        <v>41.7883</v>
      </c>
      <c r="E677" s="211">
        <v>0</v>
      </c>
    </row>
    <row r="678" ht="20" hidden="1" customHeight="1" spans="1:5">
      <c r="A678" s="212" t="s">
        <v>1638</v>
      </c>
      <c r="B678" s="214" t="s">
        <v>94</v>
      </c>
      <c r="C678" s="211">
        <v>0</v>
      </c>
      <c r="D678" s="211">
        <v>0</v>
      </c>
      <c r="E678" s="211">
        <v>0</v>
      </c>
    </row>
    <row r="679" ht="20" hidden="1" customHeight="1" spans="1:5">
      <c r="A679" s="212" t="s">
        <v>1639</v>
      </c>
      <c r="B679" s="214" t="s">
        <v>120</v>
      </c>
      <c r="C679" s="211">
        <v>0</v>
      </c>
      <c r="D679" s="211">
        <v>0</v>
      </c>
      <c r="E679" s="211">
        <v>0</v>
      </c>
    </row>
    <row r="680" ht="20" hidden="1" customHeight="1" spans="1:5">
      <c r="A680" s="212" t="s">
        <v>1640</v>
      </c>
      <c r="B680" s="214" t="s">
        <v>1641</v>
      </c>
      <c r="C680" s="211">
        <v>0</v>
      </c>
      <c r="D680" s="211">
        <v>0</v>
      </c>
      <c r="E680" s="211">
        <v>0</v>
      </c>
    </row>
    <row r="681" ht="20" hidden="1" customHeight="1" spans="1:5">
      <c r="A681" s="212" t="s">
        <v>1642</v>
      </c>
      <c r="B681" s="214" t="s">
        <v>1643</v>
      </c>
      <c r="C681" s="211">
        <v>0</v>
      </c>
      <c r="D681" s="211">
        <v>0</v>
      </c>
      <c r="E681" s="211">
        <v>0</v>
      </c>
    </row>
    <row r="682" ht="20" hidden="1" customHeight="1" spans="1:5">
      <c r="A682" s="37">
        <v>2082806</v>
      </c>
      <c r="B682" s="37" t="s">
        <v>151</v>
      </c>
      <c r="C682" s="211">
        <v>0</v>
      </c>
      <c r="D682" s="211">
        <v>0</v>
      </c>
      <c r="E682" s="211">
        <v>0</v>
      </c>
    </row>
    <row r="683" ht="20" hidden="1" customHeight="1" spans="1:5">
      <c r="A683" s="212" t="s">
        <v>1644</v>
      </c>
      <c r="B683" s="214" t="s">
        <v>126</v>
      </c>
      <c r="C683" s="211">
        <v>0</v>
      </c>
      <c r="D683" s="211">
        <v>0</v>
      </c>
      <c r="E683" s="211">
        <v>0</v>
      </c>
    </row>
    <row r="684" ht="20" customHeight="1" spans="1:5">
      <c r="A684" s="212" t="s">
        <v>518</v>
      </c>
      <c r="B684" s="214" t="s">
        <v>519</v>
      </c>
      <c r="C684" s="211">
        <v>81</v>
      </c>
      <c r="D684" s="211">
        <v>0</v>
      </c>
      <c r="E684" s="211">
        <v>81</v>
      </c>
    </row>
    <row r="685" ht="20" customHeight="1" spans="1:5">
      <c r="A685" s="212" t="s">
        <v>520</v>
      </c>
      <c r="B685" s="213" t="s">
        <v>521</v>
      </c>
      <c r="C685" s="211">
        <v>948.0223</v>
      </c>
      <c r="D685" s="211">
        <v>948.0223</v>
      </c>
      <c r="E685" s="211">
        <v>0</v>
      </c>
    </row>
    <row r="686" ht="20" customHeight="1" spans="1:5">
      <c r="A686" s="212" t="s">
        <v>522</v>
      </c>
      <c r="B686" s="214" t="s">
        <v>523</v>
      </c>
      <c r="C686" s="211">
        <v>260</v>
      </c>
      <c r="D686" s="211">
        <v>260</v>
      </c>
      <c r="E686" s="211">
        <v>0</v>
      </c>
    </row>
    <row r="687" ht="20" customHeight="1" spans="1:5">
      <c r="A687" s="212" t="s">
        <v>524</v>
      </c>
      <c r="B687" s="214" t="s">
        <v>525</v>
      </c>
      <c r="C687" s="211">
        <v>688.0223</v>
      </c>
      <c r="D687" s="211">
        <v>688.0223</v>
      </c>
      <c r="E687" s="211">
        <v>0</v>
      </c>
    </row>
    <row r="688" ht="20" customHeight="1" spans="1:5">
      <c r="A688" s="212" t="s">
        <v>526</v>
      </c>
      <c r="B688" s="213" t="s">
        <v>527</v>
      </c>
      <c r="C688" s="211">
        <v>713</v>
      </c>
      <c r="D688" s="211">
        <v>685</v>
      </c>
      <c r="E688" s="211">
        <v>28</v>
      </c>
    </row>
    <row r="689" ht="20" customHeight="1" spans="1:5">
      <c r="A689" s="212" t="s">
        <v>528</v>
      </c>
      <c r="B689" s="214" t="s">
        <v>529</v>
      </c>
      <c r="C689" s="211">
        <v>713</v>
      </c>
      <c r="D689" s="211">
        <v>685</v>
      </c>
      <c r="E689" s="211">
        <v>28</v>
      </c>
    </row>
    <row r="690" ht="20" customHeight="1" spans="1:5">
      <c r="A690" s="212" t="s">
        <v>530</v>
      </c>
      <c r="B690" s="213" t="s">
        <v>531</v>
      </c>
      <c r="C690" s="211">
        <v>101626.6964</v>
      </c>
      <c r="D690" s="211">
        <v>25389.3355</v>
      </c>
      <c r="E690" s="211">
        <v>76237.3556</v>
      </c>
    </row>
    <row r="691" ht="20" customHeight="1" spans="1:5">
      <c r="A691" s="212" t="s">
        <v>532</v>
      </c>
      <c r="B691" s="213" t="s">
        <v>533</v>
      </c>
      <c r="C691" s="211">
        <v>1318.6698</v>
      </c>
      <c r="D691" s="211">
        <v>1318.6698</v>
      </c>
      <c r="E691" s="211">
        <v>0</v>
      </c>
    </row>
    <row r="692" ht="20" customHeight="1" spans="1:5">
      <c r="A692" s="212" t="s">
        <v>534</v>
      </c>
      <c r="B692" s="214" t="s">
        <v>92</v>
      </c>
      <c r="C692" s="211">
        <v>1019.7314</v>
      </c>
      <c r="D692" s="211">
        <v>1019.7314</v>
      </c>
      <c r="E692" s="211">
        <v>0</v>
      </c>
    </row>
    <row r="693" ht="20" hidden="1" customHeight="1" spans="1:5">
      <c r="A693" s="212" t="s">
        <v>1645</v>
      </c>
      <c r="B693" s="214" t="s">
        <v>94</v>
      </c>
      <c r="C693" s="211">
        <v>0</v>
      </c>
      <c r="D693" s="211">
        <v>0</v>
      </c>
      <c r="E693" s="211">
        <v>0</v>
      </c>
    </row>
    <row r="694" ht="20" hidden="1" customHeight="1" spans="1:5">
      <c r="A694" s="212" t="s">
        <v>1646</v>
      </c>
      <c r="B694" s="214" t="s">
        <v>120</v>
      </c>
      <c r="C694" s="211">
        <v>0</v>
      </c>
      <c r="D694" s="211">
        <v>0</v>
      </c>
      <c r="E694" s="211">
        <v>0</v>
      </c>
    </row>
    <row r="695" ht="20" customHeight="1" spans="1:5">
      <c r="A695" s="212" t="s">
        <v>535</v>
      </c>
      <c r="B695" s="214" t="s">
        <v>536</v>
      </c>
      <c r="C695" s="211">
        <v>298.9384</v>
      </c>
      <c r="D695" s="211">
        <v>298.9384</v>
      </c>
      <c r="E695" s="211">
        <v>0</v>
      </c>
    </row>
    <row r="696" ht="20" customHeight="1" spans="1:5">
      <c r="A696" s="212" t="s">
        <v>537</v>
      </c>
      <c r="B696" s="213" t="s">
        <v>538</v>
      </c>
      <c r="C696" s="211">
        <v>4302.2998</v>
      </c>
      <c r="D696" s="211">
        <v>3781.2998</v>
      </c>
      <c r="E696" s="211">
        <v>521</v>
      </c>
    </row>
    <row r="697" ht="20" customHeight="1" spans="1:5">
      <c r="A697" s="212" t="s">
        <v>539</v>
      </c>
      <c r="B697" s="214" t="s">
        <v>540</v>
      </c>
      <c r="C697" s="211">
        <v>2312.2356</v>
      </c>
      <c r="D697" s="211">
        <v>2312.2356</v>
      </c>
      <c r="E697" s="211">
        <v>0</v>
      </c>
    </row>
    <row r="698" ht="20" customHeight="1" spans="1:5">
      <c r="A698" s="212" t="s">
        <v>541</v>
      </c>
      <c r="B698" s="214" t="s">
        <v>542</v>
      </c>
      <c r="C698" s="211">
        <v>1042.272</v>
      </c>
      <c r="D698" s="211">
        <v>1042.272</v>
      </c>
      <c r="E698" s="211">
        <v>0</v>
      </c>
    </row>
    <row r="699" ht="20" hidden="1" customHeight="1" spans="1:5">
      <c r="A699" s="212" t="s">
        <v>1647</v>
      </c>
      <c r="B699" s="214" t="s">
        <v>1648</v>
      </c>
      <c r="C699" s="211">
        <v>0</v>
      </c>
      <c r="D699" s="211">
        <v>0</v>
      </c>
      <c r="E699" s="211">
        <v>0</v>
      </c>
    </row>
    <row r="700" ht="20" hidden="1" customHeight="1" spans="1:5">
      <c r="A700" s="212" t="s">
        <v>1649</v>
      </c>
      <c r="B700" s="214" t="s">
        <v>1650</v>
      </c>
      <c r="C700" s="211">
        <v>0</v>
      </c>
      <c r="D700" s="211">
        <v>0</v>
      </c>
      <c r="E700" s="211">
        <v>0</v>
      </c>
    </row>
    <row r="701" ht="20" customHeight="1" spans="1:5">
      <c r="A701" s="212" t="s">
        <v>543</v>
      </c>
      <c r="B701" s="214" t="s">
        <v>544</v>
      </c>
      <c r="C701" s="211">
        <v>137.088</v>
      </c>
      <c r="D701" s="211">
        <v>137.088</v>
      </c>
      <c r="E701" s="211">
        <v>0</v>
      </c>
    </row>
    <row r="702" ht="20" hidden="1" customHeight="1" spans="1:5">
      <c r="A702" s="212" t="s">
        <v>1651</v>
      </c>
      <c r="B702" s="214" t="s">
        <v>1652</v>
      </c>
      <c r="C702" s="211">
        <v>0</v>
      </c>
      <c r="D702" s="211">
        <v>0</v>
      </c>
      <c r="E702" s="211">
        <v>0</v>
      </c>
    </row>
    <row r="703" ht="20" hidden="1" customHeight="1" spans="1:5">
      <c r="A703" s="212" t="s">
        <v>1653</v>
      </c>
      <c r="B703" s="214" t="s">
        <v>1654</v>
      </c>
      <c r="C703" s="211">
        <v>0</v>
      </c>
      <c r="D703" s="211">
        <v>0</v>
      </c>
      <c r="E703" s="211">
        <v>0</v>
      </c>
    </row>
    <row r="704" ht="20" customHeight="1" spans="1:5">
      <c r="A704" s="212" t="s">
        <v>545</v>
      </c>
      <c r="B704" s="214" t="s">
        <v>546</v>
      </c>
      <c r="C704" s="211">
        <v>70.56</v>
      </c>
      <c r="D704" s="211">
        <v>70.56</v>
      </c>
      <c r="E704" s="211">
        <v>0</v>
      </c>
    </row>
    <row r="705" ht="20" hidden="1" customHeight="1" spans="1:5">
      <c r="A705" s="212" t="s">
        <v>1655</v>
      </c>
      <c r="B705" s="214" t="s">
        <v>1656</v>
      </c>
      <c r="C705" s="211">
        <v>0</v>
      </c>
      <c r="D705" s="211">
        <v>0</v>
      </c>
      <c r="E705" s="211">
        <v>0</v>
      </c>
    </row>
    <row r="706" ht="20" hidden="1" customHeight="1" spans="1:5">
      <c r="A706" s="212" t="s">
        <v>1657</v>
      </c>
      <c r="B706" s="214" t="s">
        <v>1658</v>
      </c>
      <c r="C706" s="211">
        <v>0</v>
      </c>
      <c r="D706" s="211">
        <v>0</v>
      </c>
      <c r="E706" s="211">
        <v>0</v>
      </c>
    </row>
    <row r="707" ht="20" hidden="1" customHeight="1" spans="1:5">
      <c r="A707" s="212" t="s">
        <v>1659</v>
      </c>
      <c r="B707" s="214" t="s">
        <v>1660</v>
      </c>
      <c r="C707" s="211">
        <v>0</v>
      </c>
      <c r="D707" s="211">
        <v>0</v>
      </c>
      <c r="E707" s="211">
        <v>0</v>
      </c>
    </row>
    <row r="708" ht="20" customHeight="1" spans="1:5">
      <c r="A708" s="212" t="s">
        <v>547</v>
      </c>
      <c r="B708" s="214" t="s">
        <v>548</v>
      </c>
      <c r="C708" s="211">
        <v>219.1442</v>
      </c>
      <c r="D708" s="211">
        <v>219.1442</v>
      </c>
      <c r="E708" s="211">
        <v>0</v>
      </c>
    </row>
    <row r="709" ht="20" hidden="1" customHeight="1" spans="1:5">
      <c r="A709" s="217">
        <v>2100213</v>
      </c>
      <c r="B709" s="214" t="s">
        <v>1661</v>
      </c>
      <c r="C709" s="211">
        <v>0</v>
      </c>
      <c r="D709" s="211">
        <v>0</v>
      </c>
      <c r="E709" s="211">
        <v>0</v>
      </c>
    </row>
    <row r="710" ht="20" customHeight="1" spans="1:5">
      <c r="A710" s="212" t="s">
        <v>549</v>
      </c>
      <c r="B710" s="214" t="s">
        <v>550</v>
      </c>
      <c r="C710" s="211">
        <v>521</v>
      </c>
      <c r="D710" s="211">
        <v>0</v>
      </c>
      <c r="E710" s="211">
        <v>521</v>
      </c>
    </row>
    <row r="711" ht="20" customHeight="1" spans="1:5">
      <c r="A711" s="212" t="s">
        <v>551</v>
      </c>
      <c r="B711" s="213" t="s">
        <v>552</v>
      </c>
      <c r="C711" s="211">
        <v>5444.552</v>
      </c>
      <c r="D711" s="211">
        <v>3373.752</v>
      </c>
      <c r="E711" s="211">
        <v>2070.8</v>
      </c>
    </row>
    <row r="712" ht="20" customHeight="1" spans="1:5">
      <c r="A712" s="212" t="s">
        <v>553</v>
      </c>
      <c r="B712" s="214" t="s">
        <v>554</v>
      </c>
      <c r="C712" s="211">
        <v>1005.144</v>
      </c>
      <c r="D712" s="211">
        <v>1005.144</v>
      </c>
      <c r="E712" s="211">
        <v>0</v>
      </c>
    </row>
    <row r="713" ht="20" customHeight="1" spans="1:5">
      <c r="A713" s="212" t="s">
        <v>555</v>
      </c>
      <c r="B713" s="214" t="s">
        <v>556</v>
      </c>
      <c r="C713" s="211">
        <v>2218.608</v>
      </c>
      <c r="D713" s="211">
        <v>2218.608</v>
      </c>
      <c r="E713" s="211">
        <v>0</v>
      </c>
    </row>
    <row r="714" ht="20" customHeight="1" spans="1:5">
      <c r="A714" s="212" t="s">
        <v>557</v>
      </c>
      <c r="B714" s="214" t="s">
        <v>558</v>
      </c>
      <c r="C714" s="211">
        <v>2220.8</v>
      </c>
      <c r="D714" s="211">
        <v>150</v>
      </c>
      <c r="E714" s="211">
        <v>2070.8</v>
      </c>
    </row>
    <row r="715" ht="20" customHeight="1" spans="1:5">
      <c r="A715" s="212" t="s">
        <v>559</v>
      </c>
      <c r="B715" s="213" t="s">
        <v>560</v>
      </c>
      <c r="C715" s="211">
        <v>13061.4252</v>
      </c>
      <c r="D715" s="211">
        <v>2836.0332</v>
      </c>
      <c r="E715" s="211">
        <v>10225.392</v>
      </c>
    </row>
    <row r="716" ht="20" customHeight="1" spans="1:5">
      <c r="A716" s="212" t="s">
        <v>561</v>
      </c>
      <c r="B716" s="214" t="s">
        <v>562</v>
      </c>
      <c r="C716" s="211">
        <v>1009.2719</v>
      </c>
      <c r="D716" s="211">
        <v>1009.2719</v>
      </c>
      <c r="E716" s="211">
        <v>0</v>
      </c>
    </row>
    <row r="717" ht="20" hidden="1" customHeight="1" spans="1:5">
      <c r="A717" s="212" t="s">
        <v>1662</v>
      </c>
      <c r="B717" s="214" t="s">
        <v>1663</v>
      </c>
      <c r="C717" s="211">
        <v>0</v>
      </c>
      <c r="D717" s="211">
        <v>0</v>
      </c>
      <c r="E717" s="211">
        <v>0</v>
      </c>
    </row>
    <row r="718" ht="20" customHeight="1" spans="1:5">
      <c r="A718" s="212" t="s">
        <v>563</v>
      </c>
      <c r="B718" s="214" t="s">
        <v>564</v>
      </c>
      <c r="C718" s="211">
        <v>853.1533</v>
      </c>
      <c r="D718" s="211">
        <v>853.1533</v>
      </c>
      <c r="E718" s="211">
        <v>0</v>
      </c>
    </row>
    <row r="719" ht="20" hidden="1" customHeight="1" spans="1:5">
      <c r="A719" s="212" t="s">
        <v>1664</v>
      </c>
      <c r="B719" s="214" t="s">
        <v>1665</v>
      </c>
      <c r="C719" s="211">
        <v>0</v>
      </c>
      <c r="D719" s="211">
        <v>0</v>
      </c>
      <c r="E719" s="211">
        <v>0</v>
      </c>
    </row>
    <row r="720" ht="20" hidden="1" customHeight="1" spans="1:5">
      <c r="A720" s="212" t="s">
        <v>1666</v>
      </c>
      <c r="B720" s="214" t="s">
        <v>1667</v>
      </c>
      <c r="C720" s="211">
        <v>0</v>
      </c>
      <c r="D720" s="211">
        <v>0</v>
      </c>
      <c r="E720" s="211">
        <v>0</v>
      </c>
    </row>
    <row r="721" ht="20" hidden="1" customHeight="1" spans="1:5">
      <c r="A721" s="212" t="s">
        <v>1668</v>
      </c>
      <c r="B721" s="214" t="s">
        <v>1669</v>
      </c>
      <c r="C721" s="211">
        <v>0</v>
      </c>
      <c r="D721" s="211">
        <v>0</v>
      </c>
      <c r="E721" s="211">
        <v>0</v>
      </c>
    </row>
    <row r="722" ht="20" hidden="1" customHeight="1" spans="1:5">
      <c r="A722" s="212" t="s">
        <v>1670</v>
      </c>
      <c r="B722" s="214" t="s">
        <v>1671</v>
      </c>
      <c r="C722" s="211">
        <v>0</v>
      </c>
      <c r="D722" s="211">
        <v>0</v>
      </c>
      <c r="E722" s="211">
        <v>0</v>
      </c>
    </row>
    <row r="723" ht="20" customHeight="1" spans="1:5">
      <c r="A723" s="212" t="s">
        <v>565</v>
      </c>
      <c r="B723" s="214" t="s">
        <v>566</v>
      </c>
      <c r="C723" s="211">
        <v>10058</v>
      </c>
      <c r="D723" s="211">
        <v>503</v>
      </c>
      <c r="E723" s="211">
        <v>9555</v>
      </c>
    </row>
    <row r="724" ht="20" customHeight="1" spans="1:5">
      <c r="A724" s="212" t="s">
        <v>567</v>
      </c>
      <c r="B724" s="214" t="s">
        <v>568</v>
      </c>
      <c r="C724" s="211">
        <v>479.5</v>
      </c>
      <c r="D724" s="211">
        <v>190</v>
      </c>
      <c r="E724" s="211">
        <v>289.5</v>
      </c>
    </row>
    <row r="725" ht="20" customHeight="1" spans="1:5">
      <c r="A725" s="212" t="s">
        <v>569</v>
      </c>
      <c r="B725" s="214" t="s">
        <v>570</v>
      </c>
      <c r="C725" s="211">
        <v>100</v>
      </c>
      <c r="D725" s="211">
        <v>100</v>
      </c>
      <c r="E725" s="211">
        <v>0</v>
      </c>
    </row>
    <row r="726" ht="20" customHeight="1" spans="1:5">
      <c r="A726" s="212" t="s">
        <v>571</v>
      </c>
      <c r="B726" s="214" t="s">
        <v>572</v>
      </c>
      <c r="C726" s="211">
        <v>561.5</v>
      </c>
      <c r="D726" s="211">
        <v>180.608</v>
      </c>
      <c r="E726" s="211">
        <v>380.892</v>
      </c>
    </row>
    <row r="727" ht="20" customHeight="1" spans="1:5">
      <c r="A727" s="212" t="s">
        <v>573</v>
      </c>
      <c r="B727" s="213" t="s">
        <v>574</v>
      </c>
      <c r="C727" s="211">
        <v>2380.2206</v>
      </c>
      <c r="D727" s="211">
        <v>823.727</v>
      </c>
      <c r="E727" s="211">
        <v>1556.4936</v>
      </c>
    </row>
    <row r="728" ht="20" hidden="1" customHeight="1" spans="1:5">
      <c r="A728" s="212" t="s">
        <v>1672</v>
      </c>
      <c r="B728" s="214" t="s">
        <v>1673</v>
      </c>
      <c r="C728" s="211">
        <v>0</v>
      </c>
      <c r="D728" s="211">
        <v>0</v>
      </c>
      <c r="E728" s="211">
        <v>0</v>
      </c>
    </row>
    <row r="729" ht="20" customHeight="1" spans="1:5">
      <c r="A729" s="212" t="s">
        <v>575</v>
      </c>
      <c r="B729" s="214" t="s">
        <v>576</v>
      </c>
      <c r="C729" s="211">
        <v>2380.2206</v>
      </c>
      <c r="D729" s="211">
        <v>823.727</v>
      </c>
      <c r="E729" s="211">
        <v>1556.4936</v>
      </c>
    </row>
    <row r="730" ht="20" hidden="1" customHeight="1" spans="1:5">
      <c r="A730" s="212" t="s">
        <v>1674</v>
      </c>
      <c r="B730" s="214" t="s">
        <v>1675</v>
      </c>
      <c r="C730" s="211">
        <v>0</v>
      </c>
      <c r="D730" s="211">
        <v>0</v>
      </c>
      <c r="E730" s="211">
        <v>0</v>
      </c>
    </row>
    <row r="731" ht="20" customHeight="1" spans="1:5">
      <c r="A731" s="212" t="s">
        <v>577</v>
      </c>
      <c r="B731" s="213" t="s">
        <v>578</v>
      </c>
      <c r="C731" s="211">
        <v>6961.1277</v>
      </c>
      <c r="D731" s="211">
        <v>6961.1224</v>
      </c>
      <c r="E731" s="211">
        <v>0</v>
      </c>
    </row>
    <row r="732" ht="20" customHeight="1" spans="1:5">
      <c r="A732" s="212" t="s">
        <v>579</v>
      </c>
      <c r="B732" s="214" t="s">
        <v>580</v>
      </c>
      <c r="C732" s="211">
        <v>3853.6301</v>
      </c>
      <c r="D732" s="211">
        <v>3853.6301</v>
      </c>
      <c r="E732" s="211">
        <v>0</v>
      </c>
    </row>
    <row r="733" ht="20" customHeight="1" spans="1:5">
      <c r="A733" s="212" t="s">
        <v>581</v>
      </c>
      <c r="B733" s="214" t="s">
        <v>582</v>
      </c>
      <c r="C733" s="211">
        <v>2465.4867</v>
      </c>
      <c r="D733" s="211">
        <v>2465.4867</v>
      </c>
      <c r="E733" s="211">
        <v>0</v>
      </c>
    </row>
    <row r="734" ht="20" customHeight="1" spans="1:5">
      <c r="A734" s="212" t="s">
        <v>583</v>
      </c>
      <c r="B734" s="214" t="s">
        <v>584</v>
      </c>
      <c r="C734" s="211">
        <v>300</v>
      </c>
      <c r="D734" s="211">
        <v>300</v>
      </c>
      <c r="E734" s="211">
        <v>0</v>
      </c>
    </row>
    <row r="735" ht="20" customHeight="1" spans="1:5">
      <c r="A735" s="212" t="s">
        <v>585</v>
      </c>
      <c r="B735" s="214" t="s">
        <v>586</v>
      </c>
      <c r="C735" s="211">
        <v>342.0109</v>
      </c>
      <c r="D735" s="211">
        <v>342.0056</v>
      </c>
      <c r="E735" s="211">
        <v>0</v>
      </c>
    </row>
    <row r="736" ht="20" customHeight="1" spans="1:5">
      <c r="A736" s="212" t="s">
        <v>587</v>
      </c>
      <c r="B736" s="213" t="s">
        <v>588</v>
      </c>
      <c r="C736" s="211">
        <v>61557.3</v>
      </c>
      <c r="D736" s="211">
        <v>3077.9</v>
      </c>
      <c r="E736" s="211">
        <v>58479.4</v>
      </c>
    </row>
    <row r="737" ht="20" hidden="1" customHeight="1" spans="1:5">
      <c r="A737" s="212" t="s">
        <v>1676</v>
      </c>
      <c r="B737" s="214" t="s">
        <v>1677</v>
      </c>
      <c r="C737" s="211">
        <v>0</v>
      </c>
      <c r="D737" s="211">
        <v>0</v>
      </c>
      <c r="E737" s="211">
        <v>0</v>
      </c>
    </row>
    <row r="738" ht="20" customHeight="1" spans="1:5">
      <c r="A738" s="212" t="s">
        <v>589</v>
      </c>
      <c r="B738" s="214" t="s">
        <v>590</v>
      </c>
      <c r="C738" s="211">
        <v>61557.3</v>
      </c>
      <c r="D738" s="211">
        <v>3077.9</v>
      </c>
      <c r="E738" s="211">
        <v>58479.4</v>
      </c>
    </row>
    <row r="739" ht="20" hidden="1" customHeight="1" spans="1:5">
      <c r="A739" s="212" t="s">
        <v>1678</v>
      </c>
      <c r="B739" s="214" t="s">
        <v>1679</v>
      </c>
      <c r="C739" s="211">
        <v>0</v>
      </c>
      <c r="D739" s="211">
        <v>0</v>
      </c>
      <c r="E739" s="211">
        <v>0</v>
      </c>
    </row>
    <row r="740" ht="20" customHeight="1" spans="1:5">
      <c r="A740" s="212" t="s">
        <v>591</v>
      </c>
      <c r="B740" s="213" t="s">
        <v>592</v>
      </c>
      <c r="C740" s="211">
        <v>4592</v>
      </c>
      <c r="D740" s="211">
        <v>1643</v>
      </c>
      <c r="E740" s="211">
        <v>2949</v>
      </c>
    </row>
    <row r="741" ht="20" customHeight="1" spans="1:5">
      <c r="A741" s="212" t="s">
        <v>593</v>
      </c>
      <c r="B741" s="214" t="s">
        <v>594</v>
      </c>
      <c r="C741" s="211">
        <v>2949</v>
      </c>
      <c r="D741" s="211">
        <v>0</v>
      </c>
      <c r="E741" s="211">
        <v>2949</v>
      </c>
    </row>
    <row r="742" ht="20" hidden="1" customHeight="1" spans="1:5">
      <c r="A742" s="212" t="s">
        <v>1680</v>
      </c>
      <c r="B742" s="214" t="s">
        <v>1681</v>
      </c>
      <c r="C742" s="211">
        <v>0</v>
      </c>
      <c r="D742" s="211">
        <v>0</v>
      </c>
      <c r="E742" s="211">
        <v>0</v>
      </c>
    </row>
    <row r="743" ht="20" customHeight="1" spans="1:5">
      <c r="A743" s="212" t="s">
        <v>595</v>
      </c>
      <c r="B743" s="214" t="s">
        <v>596</v>
      </c>
      <c r="C743" s="211">
        <v>1643</v>
      </c>
      <c r="D743" s="211">
        <v>1643</v>
      </c>
      <c r="E743" s="211">
        <v>0</v>
      </c>
    </row>
    <row r="744" ht="20" customHeight="1" spans="1:5">
      <c r="A744" s="212" t="s">
        <v>597</v>
      </c>
      <c r="B744" s="213" t="s">
        <v>598</v>
      </c>
      <c r="C744" s="211">
        <v>353.27</v>
      </c>
      <c r="D744" s="211">
        <v>0</v>
      </c>
      <c r="E744" s="211">
        <v>353.27</v>
      </c>
    </row>
    <row r="745" ht="20" customHeight="1" spans="1:5">
      <c r="A745" s="212" t="s">
        <v>599</v>
      </c>
      <c r="B745" s="214" t="s">
        <v>600</v>
      </c>
      <c r="C745" s="211">
        <v>353.27</v>
      </c>
      <c r="D745" s="211">
        <v>0</v>
      </c>
      <c r="E745" s="211">
        <v>353.27</v>
      </c>
    </row>
    <row r="746" ht="20" hidden="1" customHeight="1" spans="1:5">
      <c r="A746" s="212" t="s">
        <v>1682</v>
      </c>
      <c r="B746" s="214" t="s">
        <v>1683</v>
      </c>
      <c r="C746" s="211">
        <v>0</v>
      </c>
      <c r="D746" s="211">
        <v>0</v>
      </c>
      <c r="E746" s="211">
        <v>0</v>
      </c>
    </row>
    <row r="747" ht="20" customHeight="1" spans="1:5">
      <c r="A747" s="212" t="s">
        <v>601</v>
      </c>
      <c r="B747" s="213" t="s">
        <v>602</v>
      </c>
      <c r="C747" s="211">
        <v>1306.0113</v>
      </c>
      <c r="D747" s="211">
        <v>1232.0113</v>
      </c>
      <c r="E747" s="211">
        <v>74</v>
      </c>
    </row>
    <row r="748" ht="20" customHeight="1" spans="1:5">
      <c r="A748" s="212" t="s">
        <v>603</v>
      </c>
      <c r="B748" s="214" t="s">
        <v>92</v>
      </c>
      <c r="C748" s="211">
        <v>542.0113</v>
      </c>
      <c r="D748" s="211">
        <v>542.0113</v>
      </c>
      <c r="E748" s="211">
        <v>0</v>
      </c>
    </row>
    <row r="749" ht="20" hidden="1" customHeight="1" spans="1:5">
      <c r="A749" s="212" t="s">
        <v>1684</v>
      </c>
      <c r="B749" s="214" t="s">
        <v>94</v>
      </c>
      <c r="C749" s="211">
        <v>0</v>
      </c>
      <c r="D749" s="211">
        <v>0</v>
      </c>
      <c r="E749" s="211">
        <v>0</v>
      </c>
    </row>
    <row r="750" ht="20" hidden="1" customHeight="1" spans="1:5">
      <c r="A750" s="212" t="s">
        <v>1685</v>
      </c>
      <c r="B750" s="214" t="s">
        <v>120</v>
      </c>
      <c r="C750" s="211">
        <v>0</v>
      </c>
      <c r="D750" s="211">
        <v>0</v>
      </c>
      <c r="E750" s="211">
        <v>0</v>
      </c>
    </row>
    <row r="751" ht="20" hidden="1" customHeight="1" spans="1:5">
      <c r="A751" s="212" t="s">
        <v>1686</v>
      </c>
      <c r="B751" s="214" t="s">
        <v>151</v>
      </c>
      <c r="C751" s="211">
        <v>0</v>
      </c>
      <c r="D751" s="211">
        <v>0</v>
      </c>
      <c r="E751" s="211">
        <v>0</v>
      </c>
    </row>
    <row r="752" ht="20" hidden="1" customHeight="1" spans="1:5">
      <c r="A752" s="212" t="s">
        <v>1687</v>
      </c>
      <c r="B752" s="214" t="s">
        <v>1688</v>
      </c>
      <c r="C752" s="211">
        <v>0</v>
      </c>
      <c r="D752" s="211">
        <v>0</v>
      </c>
      <c r="E752" s="211">
        <v>0</v>
      </c>
    </row>
    <row r="753" ht="20" customHeight="1" spans="1:5">
      <c r="A753" s="212" t="s">
        <v>604</v>
      </c>
      <c r="B753" s="214" t="s">
        <v>605</v>
      </c>
      <c r="C753" s="211">
        <v>690</v>
      </c>
      <c r="D753" s="211">
        <v>690</v>
      </c>
      <c r="E753" s="211">
        <v>0</v>
      </c>
    </row>
    <row r="754" ht="20" hidden="1" customHeight="1" spans="1:5">
      <c r="A754" s="212" t="s">
        <v>1689</v>
      </c>
      <c r="B754" s="214" t="s">
        <v>126</v>
      </c>
      <c r="C754" s="211">
        <v>0</v>
      </c>
      <c r="D754" s="211">
        <v>0</v>
      </c>
      <c r="E754" s="211">
        <v>0</v>
      </c>
    </row>
    <row r="755" ht="20" customHeight="1" spans="1:5">
      <c r="A755" s="212" t="s">
        <v>606</v>
      </c>
      <c r="B755" s="214" t="s">
        <v>607</v>
      </c>
      <c r="C755" s="211">
        <v>74</v>
      </c>
      <c r="D755" s="211">
        <v>0</v>
      </c>
      <c r="E755" s="211">
        <v>74</v>
      </c>
    </row>
    <row r="756" ht="20" customHeight="1" spans="1:5">
      <c r="A756" s="212" t="s">
        <v>608</v>
      </c>
      <c r="B756" s="213" t="s">
        <v>609</v>
      </c>
      <c r="C756" s="211">
        <v>64.8</v>
      </c>
      <c r="D756" s="211">
        <v>64.8</v>
      </c>
      <c r="E756" s="211">
        <v>0</v>
      </c>
    </row>
    <row r="757" ht="20" customHeight="1" spans="1:5">
      <c r="A757" s="212" t="s">
        <v>610</v>
      </c>
      <c r="B757" s="214" t="s">
        <v>611</v>
      </c>
      <c r="C757" s="211">
        <v>64.8</v>
      </c>
      <c r="D757" s="211">
        <v>64.8</v>
      </c>
      <c r="E757" s="211">
        <v>0</v>
      </c>
    </row>
    <row r="758" ht="20" customHeight="1" spans="1:5">
      <c r="A758" s="37">
        <v>21017</v>
      </c>
      <c r="B758" s="117" t="s">
        <v>612</v>
      </c>
      <c r="C758" s="211">
        <v>8</v>
      </c>
      <c r="D758" s="211">
        <v>0</v>
      </c>
      <c r="E758" s="211">
        <v>8</v>
      </c>
    </row>
    <row r="759" ht="20" hidden="1" customHeight="1" spans="1:5">
      <c r="A759" s="37">
        <v>2101701</v>
      </c>
      <c r="B759" s="37" t="s">
        <v>235</v>
      </c>
      <c r="C759" s="211">
        <v>0</v>
      </c>
      <c r="D759" s="211">
        <v>0</v>
      </c>
      <c r="E759" s="211">
        <v>0</v>
      </c>
    </row>
    <row r="760" ht="20" hidden="1" customHeight="1" spans="1:5">
      <c r="A760" s="37">
        <v>2101702</v>
      </c>
      <c r="B760" s="37" t="s">
        <v>1138</v>
      </c>
      <c r="C760" s="211">
        <v>0</v>
      </c>
      <c r="D760" s="211">
        <v>0</v>
      </c>
      <c r="E760" s="211">
        <v>0</v>
      </c>
    </row>
    <row r="761" ht="20" hidden="1" customHeight="1" spans="1:5">
      <c r="A761" s="37">
        <v>2101703</v>
      </c>
      <c r="B761" s="37" t="s">
        <v>1139</v>
      </c>
      <c r="C761" s="211">
        <v>0</v>
      </c>
      <c r="D761" s="211">
        <v>0</v>
      </c>
      <c r="E761" s="211">
        <v>0</v>
      </c>
    </row>
    <row r="762" ht="20" customHeight="1" spans="1:5">
      <c r="A762" s="37">
        <v>2101704</v>
      </c>
      <c r="B762" s="37" t="s">
        <v>613</v>
      </c>
      <c r="C762" s="211">
        <v>8</v>
      </c>
      <c r="D762" s="211">
        <v>0</v>
      </c>
      <c r="E762" s="211">
        <v>8</v>
      </c>
    </row>
    <row r="763" ht="20" hidden="1" customHeight="1" spans="1:5">
      <c r="A763" s="37">
        <v>2101799</v>
      </c>
      <c r="B763" s="37" t="s">
        <v>1690</v>
      </c>
      <c r="C763" s="211">
        <v>0</v>
      </c>
      <c r="D763" s="211">
        <v>0</v>
      </c>
      <c r="E763" s="211">
        <v>0</v>
      </c>
    </row>
    <row r="764" ht="20" hidden="1" customHeight="1" spans="1:5">
      <c r="A764" s="37">
        <v>21018</v>
      </c>
      <c r="B764" s="117" t="s">
        <v>1691</v>
      </c>
      <c r="C764" s="211">
        <v>0</v>
      </c>
      <c r="D764" s="211">
        <v>0</v>
      </c>
      <c r="E764" s="211">
        <v>0</v>
      </c>
    </row>
    <row r="765" ht="20" hidden="1" customHeight="1" spans="1:5">
      <c r="A765" s="37">
        <v>2101801</v>
      </c>
      <c r="B765" s="37" t="s">
        <v>235</v>
      </c>
      <c r="C765" s="211">
        <v>0</v>
      </c>
      <c r="D765" s="211">
        <v>0</v>
      </c>
      <c r="E765" s="211">
        <v>0</v>
      </c>
    </row>
    <row r="766" ht="20" hidden="1" customHeight="1" spans="1:5">
      <c r="A766" s="37">
        <v>2101802</v>
      </c>
      <c r="B766" s="37" t="s">
        <v>1138</v>
      </c>
      <c r="C766" s="211">
        <v>0</v>
      </c>
      <c r="D766" s="211">
        <v>0</v>
      </c>
      <c r="E766" s="211">
        <v>0</v>
      </c>
    </row>
    <row r="767" ht="20" hidden="1" customHeight="1" spans="1:5">
      <c r="A767" s="37">
        <v>2101803</v>
      </c>
      <c r="B767" s="37" t="s">
        <v>1139</v>
      </c>
      <c r="C767" s="211">
        <v>0</v>
      </c>
      <c r="D767" s="211">
        <v>0</v>
      </c>
      <c r="E767" s="211">
        <v>0</v>
      </c>
    </row>
    <row r="768" ht="20" hidden="1" customHeight="1" spans="1:5">
      <c r="A768" s="37">
        <v>2101899</v>
      </c>
      <c r="B768" s="37" t="s">
        <v>1692</v>
      </c>
      <c r="C768" s="211">
        <v>0</v>
      </c>
      <c r="D768" s="211">
        <v>0</v>
      </c>
      <c r="E768" s="211">
        <v>0</v>
      </c>
    </row>
    <row r="769" ht="20" customHeight="1" spans="1:5">
      <c r="A769" s="212" t="s">
        <v>614</v>
      </c>
      <c r="B769" s="213" t="s">
        <v>615</v>
      </c>
      <c r="C769" s="211">
        <v>277.02</v>
      </c>
      <c r="D769" s="211">
        <v>277.02</v>
      </c>
      <c r="E769" s="211">
        <v>0</v>
      </c>
    </row>
    <row r="770" ht="20" customHeight="1" spans="1:5">
      <c r="A770" s="212" t="s">
        <v>616</v>
      </c>
      <c r="B770" s="214" t="s">
        <v>617</v>
      </c>
      <c r="C770" s="211">
        <v>277.02</v>
      </c>
      <c r="D770" s="211">
        <v>277.02</v>
      </c>
      <c r="E770" s="211">
        <v>0</v>
      </c>
    </row>
    <row r="771" ht="20" customHeight="1" spans="1:5">
      <c r="A771" s="212" t="s">
        <v>618</v>
      </c>
      <c r="B771" s="213" t="s">
        <v>619</v>
      </c>
      <c r="C771" s="211">
        <v>86.96</v>
      </c>
      <c r="D771" s="211">
        <v>0</v>
      </c>
      <c r="E771" s="211">
        <v>86.96</v>
      </c>
    </row>
    <row r="772" ht="20" hidden="1" customHeight="1" spans="1:5">
      <c r="A772" s="212" t="s">
        <v>1693</v>
      </c>
      <c r="B772" s="213" t="s">
        <v>1694</v>
      </c>
      <c r="C772" s="211">
        <v>0</v>
      </c>
      <c r="D772" s="211">
        <v>0</v>
      </c>
      <c r="E772" s="211">
        <v>0</v>
      </c>
    </row>
    <row r="773" ht="20" hidden="1" customHeight="1" spans="1:5">
      <c r="A773" s="212" t="s">
        <v>1695</v>
      </c>
      <c r="B773" s="214" t="s">
        <v>92</v>
      </c>
      <c r="C773" s="211">
        <v>0</v>
      </c>
      <c r="D773" s="211">
        <v>0</v>
      </c>
      <c r="E773" s="211">
        <v>0</v>
      </c>
    </row>
    <row r="774" ht="20" hidden="1" customHeight="1" spans="1:5">
      <c r="A774" s="212" t="s">
        <v>1696</v>
      </c>
      <c r="B774" s="214" t="s">
        <v>94</v>
      </c>
      <c r="C774" s="211">
        <v>0</v>
      </c>
      <c r="D774" s="211">
        <v>0</v>
      </c>
      <c r="E774" s="211">
        <v>0</v>
      </c>
    </row>
    <row r="775" ht="20" hidden="1" customHeight="1" spans="1:5">
      <c r="A775" s="212" t="s">
        <v>1697</v>
      </c>
      <c r="B775" s="214" t="s">
        <v>120</v>
      </c>
      <c r="C775" s="211">
        <v>0</v>
      </c>
      <c r="D775" s="211">
        <v>0</v>
      </c>
      <c r="E775" s="211">
        <v>0</v>
      </c>
    </row>
    <row r="776" ht="20" hidden="1" customHeight="1" spans="1:5">
      <c r="A776" s="212" t="s">
        <v>1698</v>
      </c>
      <c r="B776" s="214" t="s">
        <v>1699</v>
      </c>
      <c r="C776" s="211">
        <v>0</v>
      </c>
      <c r="D776" s="211">
        <v>0</v>
      </c>
      <c r="E776" s="211">
        <v>0</v>
      </c>
    </row>
    <row r="777" ht="20" hidden="1" customHeight="1" spans="1:5">
      <c r="A777" s="212" t="s">
        <v>1700</v>
      </c>
      <c r="B777" s="214" t="s">
        <v>1701</v>
      </c>
      <c r="C777" s="211">
        <v>0</v>
      </c>
      <c r="D777" s="211">
        <v>0</v>
      </c>
      <c r="E777" s="211">
        <v>0</v>
      </c>
    </row>
    <row r="778" ht="20" hidden="1" customHeight="1" spans="1:5">
      <c r="A778" s="212" t="s">
        <v>1702</v>
      </c>
      <c r="B778" s="214" t="s">
        <v>1703</v>
      </c>
      <c r="C778" s="211">
        <v>0</v>
      </c>
      <c r="D778" s="211">
        <v>0</v>
      </c>
      <c r="E778" s="211">
        <v>0</v>
      </c>
    </row>
    <row r="779" ht="20" hidden="1" customHeight="1" spans="1:5">
      <c r="A779" s="212" t="s">
        <v>1704</v>
      </c>
      <c r="B779" s="214" t="s">
        <v>1705</v>
      </c>
      <c r="C779" s="211">
        <v>0</v>
      </c>
      <c r="D779" s="211">
        <v>0</v>
      </c>
      <c r="E779" s="211">
        <v>0</v>
      </c>
    </row>
    <row r="780" ht="20" hidden="1" customHeight="1" spans="1:5">
      <c r="A780" s="212" t="s">
        <v>1706</v>
      </c>
      <c r="B780" s="214" t="s">
        <v>1707</v>
      </c>
      <c r="C780" s="211">
        <v>0</v>
      </c>
      <c r="D780" s="211">
        <v>0</v>
      </c>
      <c r="E780" s="211">
        <v>0</v>
      </c>
    </row>
    <row r="781" ht="20" hidden="1" customHeight="1" spans="1:5">
      <c r="A781" s="212" t="s">
        <v>1708</v>
      </c>
      <c r="B781" s="214" t="s">
        <v>1709</v>
      </c>
      <c r="C781" s="211">
        <v>0</v>
      </c>
      <c r="D781" s="211">
        <v>0</v>
      </c>
      <c r="E781" s="211">
        <v>0</v>
      </c>
    </row>
    <row r="782" ht="20" hidden="1" customHeight="1" spans="1:5">
      <c r="A782" s="212" t="s">
        <v>1710</v>
      </c>
      <c r="B782" s="213" t="s">
        <v>1711</v>
      </c>
      <c r="C782" s="211">
        <v>0</v>
      </c>
      <c r="D782" s="211">
        <v>0</v>
      </c>
      <c r="E782" s="211">
        <v>0</v>
      </c>
    </row>
    <row r="783" ht="20" hidden="1" customHeight="1" spans="1:5">
      <c r="A783" s="212" t="s">
        <v>1712</v>
      </c>
      <c r="B783" s="214" t="s">
        <v>1713</v>
      </c>
      <c r="C783" s="211">
        <v>0</v>
      </c>
      <c r="D783" s="211">
        <v>0</v>
      </c>
      <c r="E783" s="211">
        <v>0</v>
      </c>
    </row>
    <row r="784" ht="20" hidden="1" customHeight="1" spans="1:5">
      <c r="A784" s="212" t="s">
        <v>1714</v>
      </c>
      <c r="B784" s="214" t="s">
        <v>1715</v>
      </c>
      <c r="C784" s="211">
        <v>0</v>
      </c>
      <c r="D784" s="211">
        <v>0</v>
      </c>
      <c r="E784" s="211">
        <v>0</v>
      </c>
    </row>
    <row r="785" ht="20" hidden="1" customHeight="1" spans="1:5">
      <c r="A785" s="212" t="s">
        <v>1716</v>
      </c>
      <c r="B785" s="214" t="s">
        <v>1717</v>
      </c>
      <c r="C785" s="211">
        <v>0</v>
      </c>
      <c r="D785" s="211">
        <v>0</v>
      </c>
      <c r="E785" s="211">
        <v>0</v>
      </c>
    </row>
    <row r="786" ht="20" hidden="1" customHeight="1" spans="1:5">
      <c r="A786" s="212" t="s">
        <v>1718</v>
      </c>
      <c r="B786" s="213" t="s">
        <v>1719</v>
      </c>
      <c r="C786" s="211">
        <v>0</v>
      </c>
      <c r="D786" s="211">
        <v>0</v>
      </c>
      <c r="E786" s="211">
        <v>0</v>
      </c>
    </row>
    <row r="787" ht="20" hidden="1" customHeight="1" spans="1:5">
      <c r="A787" s="212" t="s">
        <v>1720</v>
      </c>
      <c r="B787" s="214" t="s">
        <v>1721</v>
      </c>
      <c r="C787" s="211">
        <v>0</v>
      </c>
      <c r="D787" s="211">
        <v>0</v>
      </c>
      <c r="E787" s="211">
        <v>0</v>
      </c>
    </row>
    <row r="788" ht="20" hidden="1" customHeight="1" spans="1:5">
      <c r="A788" s="212" t="s">
        <v>1722</v>
      </c>
      <c r="B788" s="214" t="s">
        <v>1723</v>
      </c>
      <c r="C788" s="211">
        <v>0</v>
      </c>
      <c r="D788" s="211">
        <v>0</v>
      </c>
      <c r="E788" s="211">
        <v>0</v>
      </c>
    </row>
    <row r="789" ht="20" hidden="1" customHeight="1" spans="1:5">
      <c r="A789" s="212" t="s">
        <v>1724</v>
      </c>
      <c r="B789" s="214" t="s">
        <v>1725</v>
      </c>
      <c r="C789" s="211">
        <v>0</v>
      </c>
      <c r="D789" s="211">
        <v>0</v>
      </c>
      <c r="E789" s="211">
        <v>0</v>
      </c>
    </row>
    <row r="790" ht="20" hidden="1" customHeight="1" spans="1:5">
      <c r="A790" s="212" t="s">
        <v>1726</v>
      </c>
      <c r="B790" s="214" t="s">
        <v>1727</v>
      </c>
      <c r="C790" s="211">
        <v>0</v>
      </c>
      <c r="D790" s="211">
        <v>0</v>
      </c>
      <c r="E790" s="211">
        <v>0</v>
      </c>
    </row>
    <row r="791" ht="20" hidden="1" customHeight="1" spans="1:5">
      <c r="A791" s="212" t="s">
        <v>1728</v>
      </c>
      <c r="B791" s="214" t="s">
        <v>1729</v>
      </c>
      <c r="C791" s="211">
        <v>0</v>
      </c>
      <c r="D791" s="211">
        <v>0</v>
      </c>
      <c r="E791" s="211">
        <v>0</v>
      </c>
    </row>
    <row r="792" ht="20" hidden="1" customHeight="1" spans="1:5">
      <c r="A792" s="212" t="s">
        <v>1730</v>
      </c>
      <c r="B792" s="214" t="s">
        <v>1731</v>
      </c>
      <c r="C792" s="211">
        <v>0</v>
      </c>
      <c r="D792" s="211">
        <v>0</v>
      </c>
      <c r="E792" s="211">
        <v>0</v>
      </c>
    </row>
    <row r="793" ht="20" hidden="1" customHeight="1" spans="1:5">
      <c r="A793" s="212" t="s">
        <v>1732</v>
      </c>
      <c r="B793" s="214" t="s">
        <v>1733</v>
      </c>
      <c r="C793" s="211">
        <v>0</v>
      </c>
      <c r="D793" s="211">
        <v>0</v>
      </c>
      <c r="E793" s="211">
        <v>0</v>
      </c>
    </row>
    <row r="794" ht="20" hidden="1" customHeight="1" spans="1:5">
      <c r="A794" s="212" t="s">
        <v>1734</v>
      </c>
      <c r="B794" s="214" t="s">
        <v>1735</v>
      </c>
      <c r="C794" s="211">
        <v>0</v>
      </c>
      <c r="D794" s="211">
        <v>0</v>
      </c>
      <c r="E794" s="211">
        <v>0</v>
      </c>
    </row>
    <row r="795" ht="20" customHeight="1" spans="1:5">
      <c r="A795" s="212" t="s">
        <v>620</v>
      </c>
      <c r="B795" s="213" t="s">
        <v>621</v>
      </c>
      <c r="C795" s="211">
        <v>65</v>
      </c>
      <c r="D795" s="211">
        <v>0</v>
      </c>
      <c r="E795" s="211">
        <v>65</v>
      </c>
    </row>
    <row r="796" ht="20" hidden="1" customHeight="1" spans="1:5">
      <c r="A796" s="212" t="s">
        <v>1736</v>
      </c>
      <c r="B796" s="214" t="s">
        <v>1737</v>
      </c>
      <c r="C796" s="211">
        <v>0</v>
      </c>
      <c r="D796" s="211">
        <v>0</v>
      </c>
      <c r="E796" s="211">
        <v>0</v>
      </c>
    </row>
    <row r="797" ht="20" hidden="1" customHeight="1" spans="1:5">
      <c r="A797" s="212" t="s">
        <v>1738</v>
      </c>
      <c r="B797" s="214" t="s">
        <v>1739</v>
      </c>
      <c r="C797" s="211">
        <v>0</v>
      </c>
      <c r="D797" s="211">
        <v>0</v>
      </c>
      <c r="E797" s="211">
        <v>0</v>
      </c>
    </row>
    <row r="798" ht="20" hidden="1" customHeight="1" spans="1:5">
      <c r="A798" s="212" t="s">
        <v>1740</v>
      </c>
      <c r="B798" s="214" t="s">
        <v>1741</v>
      </c>
      <c r="C798" s="211">
        <v>0</v>
      </c>
      <c r="D798" s="211">
        <v>0</v>
      </c>
      <c r="E798" s="211">
        <v>0</v>
      </c>
    </row>
    <row r="799" ht="20" hidden="1" customHeight="1" spans="1:5">
      <c r="A799" s="217">
        <v>2110405</v>
      </c>
      <c r="B799" s="214" t="s">
        <v>1742</v>
      </c>
      <c r="C799" s="211">
        <v>0</v>
      </c>
      <c r="D799" s="211">
        <v>0</v>
      </c>
      <c r="E799" s="211">
        <v>0</v>
      </c>
    </row>
    <row r="800" ht="20" hidden="1" customHeight="1" spans="1:5">
      <c r="A800" s="217">
        <v>2110406</v>
      </c>
      <c r="B800" s="214" t="s">
        <v>1743</v>
      </c>
      <c r="C800" s="211">
        <v>0</v>
      </c>
      <c r="D800" s="211">
        <v>0</v>
      </c>
      <c r="E800" s="211">
        <v>0</v>
      </c>
    </row>
    <row r="801" ht="20" customHeight="1" spans="1:5">
      <c r="A801" s="212" t="s">
        <v>622</v>
      </c>
      <c r="B801" s="214" t="s">
        <v>623</v>
      </c>
      <c r="C801" s="211">
        <v>65</v>
      </c>
      <c r="D801" s="211">
        <v>0</v>
      </c>
      <c r="E801" s="211">
        <v>65</v>
      </c>
    </row>
    <row r="802" ht="20" customHeight="1" spans="1:5">
      <c r="A802" s="212" t="s">
        <v>624</v>
      </c>
      <c r="B802" s="213" t="s">
        <v>625</v>
      </c>
      <c r="C802" s="211">
        <v>21.96</v>
      </c>
      <c r="D802" s="211">
        <v>0</v>
      </c>
      <c r="E802" s="211">
        <v>21.96</v>
      </c>
    </row>
    <row r="803" ht="20" customHeight="1" spans="1:5">
      <c r="A803" s="212" t="s">
        <v>626</v>
      </c>
      <c r="B803" s="214" t="s">
        <v>627</v>
      </c>
      <c r="C803" s="211">
        <v>11.96</v>
      </c>
      <c r="D803" s="211">
        <v>0</v>
      </c>
      <c r="E803" s="211">
        <v>11.96</v>
      </c>
    </row>
    <row r="804" ht="20" hidden="1" customHeight="1" spans="1:5">
      <c r="A804" s="212" t="s">
        <v>1744</v>
      </c>
      <c r="B804" s="214" t="s">
        <v>1745</v>
      </c>
      <c r="C804" s="211">
        <v>0</v>
      </c>
      <c r="D804" s="211">
        <v>0</v>
      </c>
      <c r="E804" s="211">
        <v>0</v>
      </c>
    </row>
    <row r="805" ht="20" hidden="1" customHeight="1" spans="1:5">
      <c r="A805" s="212" t="s">
        <v>1746</v>
      </c>
      <c r="B805" s="214" t="s">
        <v>1747</v>
      </c>
      <c r="C805" s="211">
        <v>0</v>
      </c>
      <c r="D805" s="211">
        <v>0</v>
      </c>
      <c r="E805" s="211">
        <v>0</v>
      </c>
    </row>
    <row r="806" ht="20" hidden="1" customHeight="1" spans="1:5">
      <c r="A806" s="212" t="s">
        <v>1748</v>
      </c>
      <c r="B806" s="214" t="s">
        <v>1749</v>
      </c>
      <c r="C806" s="211">
        <v>0</v>
      </c>
      <c r="D806" s="211">
        <v>0</v>
      </c>
      <c r="E806" s="211">
        <v>0</v>
      </c>
    </row>
    <row r="807" ht="20" customHeight="1" spans="1:5">
      <c r="A807" s="212" t="s">
        <v>628</v>
      </c>
      <c r="B807" s="214" t="s">
        <v>629</v>
      </c>
      <c r="C807" s="211">
        <v>10</v>
      </c>
      <c r="D807" s="211">
        <v>0</v>
      </c>
      <c r="E807" s="211">
        <v>10</v>
      </c>
    </row>
    <row r="808" ht="20" hidden="1" customHeight="1" spans="1:5">
      <c r="A808" s="212" t="s">
        <v>1750</v>
      </c>
      <c r="B808" s="214" t="s">
        <v>1751</v>
      </c>
      <c r="C808" s="211">
        <v>0</v>
      </c>
      <c r="D808" s="211">
        <v>0</v>
      </c>
      <c r="E808" s="211">
        <v>0</v>
      </c>
    </row>
    <row r="809" ht="20" hidden="1" customHeight="1" spans="1:5">
      <c r="A809" s="212" t="s">
        <v>1752</v>
      </c>
      <c r="B809" s="213" t="s">
        <v>1753</v>
      </c>
      <c r="C809" s="211">
        <v>0</v>
      </c>
      <c r="D809" s="211">
        <v>0</v>
      </c>
      <c r="E809" s="211">
        <v>0</v>
      </c>
    </row>
    <row r="810" ht="20" hidden="1" customHeight="1" spans="1:5">
      <c r="A810" s="212" t="s">
        <v>1754</v>
      </c>
      <c r="B810" s="214" t="s">
        <v>1755</v>
      </c>
      <c r="C810" s="211">
        <v>0</v>
      </c>
      <c r="D810" s="211">
        <v>0</v>
      </c>
      <c r="E810" s="211">
        <v>0</v>
      </c>
    </row>
    <row r="811" ht="20" hidden="1" customHeight="1" spans="1:5">
      <c r="A811" s="212" t="s">
        <v>1756</v>
      </c>
      <c r="B811" s="214" t="s">
        <v>1757</v>
      </c>
      <c r="C811" s="211">
        <v>0</v>
      </c>
      <c r="D811" s="211">
        <v>0</v>
      </c>
      <c r="E811" s="211">
        <v>0</v>
      </c>
    </row>
    <row r="812" ht="20" hidden="1" customHeight="1" spans="1:5">
      <c r="A812" s="212" t="s">
        <v>1758</v>
      </c>
      <c r="B812" s="213" t="s">
        <v>1759</v>
      </c>
      <c r="C812" s="211">
        <v>0</v>
      </c>
      <c r="D812" s="211">
        <v>0</v>
      </c>
      <c r="E812" s="211">
        <v>0</v>
      </c>
    </row>
    <row r="813" ht="20" hidden="1" customHeight="1" spans="1:5">
      <c r="A813" s="212" t="s">
        <v>1760</v>
      </c>
      <c r="B813" s="214" t="s">
        <v>1761</v>
      </c>
      <c r="C813" s="211">
        <v>0</v>
      </c>
      <c r="D813" s="211">
        <v>0</v>
      </c>
      <c r="E813" s="211">
        <v>0</v>
      </c>
    </row>
    <row r="814" ht="20" hidden="1" customHeight="1" spans="1:5">
      <c r="A814" s="212" t="s">
        <v>1762</v>
      </c>
      <c r="B814" s="214" t="s">
        <v>1763</v>
      </c>
      <c r="C814" s="211">
        <v>0</v>
      </c>
      <c r="D814" s="211">
        <v>0</v>
      </c>
      <c r="E814" s="211">
        <v>0</v>
      </c>
    </row>
    <row r="815" ht="20" hidden="1" customHeight="1" spans="1:5">
      <c r="A815" s="212" t="s">
        <v>1764</v>
      </c>
      <c r="B815" s="213" t="s">
        <v>1765</v>
      </c>
      <c r="C815" s="211">
        <v>0</v>
      </c>
      <c r="D815" s="211">
        <v>0</v>
      </c>
      <c r="E815" s="211">
        <v>0</v>
      </c>
    </row>
    <row r="816" ht="20" hidden="1" customHeight="1" spans="1:5">
      <c r="A816" s="212" t="s">
        <v>1766</v>
      </c>
      <c r="B816" s="214" t="s">
        <v>1767</v>
      </c>
      <c r="C816" s="211">
        <v>0</v>
      </c>
      <c r="D816" s="211">
        <v>0</v>
      </c>
      <c r="E816" s="211">
        <v>0</v>
      </c>
    </row>
    <row r="817" ht="20" hidden="1" customHeight="1" spans="1:5">
      <c r="A817" s="212" t="s">
        <v>1768</v>
      </c>
      <c r="B817" s="213" t="s">
        <v>1769</v>
      </c>
      <c r="C817" s="211">
        <v>0</v>
      </c>
      <c r="D817" s="211">
        <v>0</v>
      </c>
      <c r="E817" s="211">
        <v>0</v>
      </c>
    </row>
    <row r="818" ht="20" hidden="1" customHeight="1" spans="1:5">
      <c r="A818" s="212" t="s">
        <v>1770</v>
      </c>
      <c r="B818" s="214" t="s">
        <v>1771</v>
      </c>
      <c r="C818" s="211">
        <v>0</v>
      </c>
      <c r="D818" s="211">
        <v>0</v>
      </c>
      <c r="E818" s="211">
        <v>0</v>
      </c>
    </row>
    <row r="819" ht="20" hidden="1" customHeight="1" spans="1:5">
      <c r="A819" s="212" t="s">
        <v>1772</v>
      </c>
      <c r="B819" s="213" t="s">
        <v>1773</v>
      </c>
      <c r="C819" s="211">
        <v>0</v>
      </c>
      <c r="D819" s="211">
        <v>0</v>
      </c>
      <c r="E819" s="211">
        <v>0</v>
      </c>
    </row>
    <row r="820" ht="20" hidden="1" customHeight="1" spans="1:5">
      <c r="A820" s="212" t="s">
        <v>1774</v>
      </c>
      <c r="B820" s="214" t="s">
        <v>1775</v>
      </c>
      <c r="C820" s="211">
        <v>0</v>
      </c>
      <c r="D820" s="211">
        <v>0</v>
      </c>
      <c r="E820" s="211">
        <v>0</v>
      </c>
    </row>
    <row r="821" ht="20" hidden="1" customHeight="1" spans="1:5">
      <c r="A821" s="212" t="s">
        <v>1776</v>
      </c>
      <c r="B821" s="214" t="s">
        <v>1777</v>
      </c>
      <c r="C821" s="211">
        <v>0</v>
      </c>
      <c r="D821" s="211">
        <v>0</v>
      </c>
      <c r="E821" s="211">
        <v>0</v>
      </c>
    </row>
    <row r="822" ht="20" hidden="1" customHeight="1" spans="1:5">
      <c r="A822" s="212" t="s">
        <v>1778</v>
      </c>
      <c r="B822" s="214" t="s">
        <v>1779</v>
      </c>
      <c r="C822" s="211">
        <v>0</v>
      </c>
      <c r="D822" s="211">
        <v>0</v>
      </c>
      <c r="E822" s="211">
        <v>0</v>
      </c>
    </row>
    <row r="823" ht="20" hidden="1" customHeight="1" spans="1:5">
      <c r="A823" s="212" t="s">
        <v>1780</v>
      </c>
      <c r="B823" s="214" t="s">
        <v>1781</v>
      </c>
      <c r="C823" s="211">
        <v>0</v>
      </c>
      <c r="D823" s="211">
        <v>0</v>
      </c>
      <c r="E823" s="211">
        <v>0</v>
      </c>
    </row>
    <row r="824" ht="20" hidden="1" customHeight="1" spans="1:5">
      <c r="A824" s="212" t="s">
        <v>1782</v>
      </c>
      <c r="B824" s="214" t="s">
        <v>1783</v>
      </c>
      <c r="C824" s="211">
        <v>0</v>
      </c>
      <c r="D824" s="211">
        <v>0</v>
      </c>
      <c r="E824" s="211">
        <v>0</v>
      </c>
    </row>
    <row r="825" ht="20" hidden="1" customHeight="1" spans="1:5">
      <c r="A825" s="212" t="s">
        <v>1784</v>
      </c>
      <c r="B825" s="213" t="s">
        <v>1785</v>
      </c>
      <c r="C825" s="211">
        <v>0</v>
      </c>
      <c r="D825" s="211">
        <v>0</v>
      </c>
      <c r="E825" s="211">
        <v>0</v>
      </c>
    </row>
    <row r="826" ht="20" hidden="1" customHeight="1" spans="1:5">
      <c r="A826" s="212" t="s">
        <v>1786</v>
      </c>
      <c r="B826" s="214" t="s">
        <v>1787</v>
      </c>
      <c r="C826" s="211">
        <v>0</v>
      </c>
      <c r="D826" s="211">
        <v>0</v>
      </c>
      <c r="E826" s="211">
        <v>0</v>
      </c>
    </row>
    <row r="827" ht="20" hidden="1" customHeight="1" spans="1:5">
      <c r="A827" s="212" t="s">
        <v>1788</v>
      </c>
      <c r="B827" s="213" t="s">
        <v>1789</v>
      </c>
      <c r="C827" s="211">
        <v>0</v>
      </c>
      <c r="D827" s="211">
        <v>0</v>
      </c>
      <c r="E827" s="211">
        <v>0</v>
      </c>
    </row>
    <row r="828" ht="20" hidden="1" customHeight="1" spans="1:5">
      <c r="A828" s="212" t="s">
        <v>1790</v>
      </c>
      <c r="B828" s="214" t="s">
        <v>1791</v>
      </c>
      <c r="C828" s="211">
        <v>0</v>
      </c>
      <c r="D828" s="211">
        <v>0</v>
      </c>
      <c r="E828" s="211">
        <v>0</v>
      </c>
    </row>
    <row r="829" ht="20" hidden="1" customHeight="1" spans="1:5">
      <c r="A829" s="212" t="s">
        <v>1792</v>
      </c>
      <c r="B829" s="213" t="s">
        <v>1793</v>
      </c>
      <c r="C829" s="211">
        <v>0</v>
      </c>
      <c r="D829" s="211">
        <v>0</v>
      </c>
      <c r="E829" s="211">
        <v>0</v>
      </c>
    </row>
    <row r="830" ht="20" hidden="1" customHeight="1" spans="1:5">
      <c r="A830" s="212" t="s">
        <v>1794</v>
      </c>
      <c r="B830" s="214" t="s">
        <v>92</v>
      </c>
      <c r="C830" s="211">
        <v>0</v>
      </c>
      <c r="D830" s="211">
        <v>0</v>
      </c>
      <c r="E830" s="211">
        <v>0</v>
      </c>
    </row>
    <row r="831" ht="20" hidden="1" customHeight="1" spans="1:5">
      <c r="A831" s="212" t="s">
        <v>1795</v>
      </c>
      <c r="B831" s="214" t="s">
        <v>94</v>
      </c>
      <c r="C831" s="211">
        <v>0</v>
      </c>
      <c r="D831" s="211">
        <v>0</v>
      </c>
      <c r="E831" s="211">
        <v>0</v>
      </c>
    </row>
    <row r="832" ht="20" hidden="1" customHeight="1" spans="1:5">
      <c r="A832" s="212" t="s">
        <v>1796</v>
      </c>
      <c r="B832" s="214" t="s">
        <v>120</v>
      </c>
      <c r="C832" s="211">
        <v>0</v>
      </c>
      <c r="D832" s="211">
        <v>0</v>
      </c>
      <c r="E832" s="211">
        <v>0</v>
      </c>
    </row>
    <row r="833" ht="20" hidden="1" customHeight="1" spans="1:5">
      <c r="A833" s="212" t="s">
        <v>1797</v>
      </c>
      <c r="B833" s="214" t="s">
        <v>1798</v>
      </c>
      <c r="C833" s="211">
        <v>0</v>
      </c>
      <c r="D833" s="211">
        <v>0</v>
      </c>
      <c r="E833" s="211">
        <v>0</v>
      </c>
    </row>
    <row r="834" ht="20" hidden="1" customHeight="1" spans="1:5">
      <c r="A834" s="212" t="s">
        <v>1799</v>
      </c>
      <c r="B834" s="214" t="s">
        <v>1800</v>
      </c>
      <c r="C834" s="211">
        <v>0</v>
      </c>
      <c r="D834" s="211">
        <v>0</v>
      </c>
      <c r="E834" s="211">
        <v>0</v>
      </c>
    </row>
    <row r="835" ht="20" hidden="1" customHeight="1" spans="1:5">
      <c r="A835" s="212" t="s">
        <v>1801</v>
      </c>
      <c r="B835" s="214" t="s">
        <v>1802</v>
      </c>
      <c r="C835" s="211">
        <v>0</v>
      </c>
      <c r="D835" s="211">
        <v>0</v>
      </c>
      <c r="E835" s="211">
        <v>0</v>
      </c>
    </row>
    <row r="836" ht="20" hidden="1" customHeight="1" spans="1:5">
      <c r="A836" s="212" t="s">
        <v>1803</v>
      </c>
      <c r="B836" s="214" t="s">
        <v>151</v>
      </c>
      <c r="C836" s="211">
        <v>0</v>
      </c>
      <c r="D836" s="211">
        <v>0</v>
      </c>
      <c r="E836" s="211">
        <v>0</v>
      </c>
    </row>
    <row r="837" ht="20" hidden="1" customHeight="1" spans="1:5">
      <c r="A837" s="212" t="s">
        <v>1804</v>
      </c>
      <c r="B837" s="214" t="s">
        <v>1805</v>
      </c>
      <c r="C837" s="211">
        <v>0</v>
      </c>
      <c r="D837" s="211">
        <v>0</v>
      </c>
      <c r="E837" s="211">
        <v>0</v>
      </c>
    </row>
    <row r="838" ht="20" hidden="1" customHeight="1" spans="1:5">
      <c r="A838" s="212" t="s">
        <v>1806</v>
      </c>
      <c r="B838" s="214" t="s">
        <v>126</v>
      </c>
      <c r="C838" s="211">
        <v>0</v>
      </c>
      <c r="D838" s="211">
        <v>0</v>
      </c>
      <c r="E838" s="211">
        <v>0</v>
      </c>
    </row>
    <row r="839" ht="20" hidden="1" customHeight="1" spans="1:5">
      <c r="A839" s="212" t="s">
        <v>1807</v>
      </c>
      <c r="B839" s="214" t="s">
        <v>1808</v>
      </c>
      <c r="C839" s="211">
        <v>0</v>
      </c>
      <c r="D839" s="211">
        <v>0</v>
      </c>
      <c r="E839" s="211">
        <v>0</v>
      </c>
    </row>
    <row r="840" ht="20" hidden="1" customHeight="1" spans="1:5">
      <c r="A840" s="212" t="s">
        <v>1809</v>
      </c>
      <c r="B840" s="213" t="s">
        <v>1810</v>
      </c>
      <c r="C840" s="211">
        <v>0</v>
      </c>
      <c r="D840" s="211">
        <v>0</v>
      </c>
      <c r="E840" s="211">
        <v>0</v>
      </c>
    </row>
    <row r="841" ht="20" hidden="1" customHeight="1" spans="1:5">
      <c r="A841" s="212" t="s">
        <v>1811</v>
      </c>
      <c r="B841" s="214" t="s">
        <v>1812</v>
      </c>
      <c r="C841" s="211">
        <v>0</v>
      </c>
      <c r="D841" s="211">
        <v>0</v>
      </c>
      <c r="E841" s="211">
        <v>0</v>
      </c>
    </row>
    <row r="842" ht="20" customHeight="1" spans="1:5">
      <c r="A842" s="212" t="s">
        <v>630</v>
      </c>
      <c r="B842" s="213" t="s">
        <v>631</v>
      </c>
      <c r="C842" s="211">
        <v>21415.9792</v>
      </c>
      <c r="D842" s="211">
        <v>21415.9792</v>
      </c>
      <c r="E842" s="211">
        <v>0</v>
      </c>
    </row>
    <row r="843" ht="20" customHeight="1" spans="1:5">
      <c r="A843" s="212" t="s">
        <v>632</v>
      </c>
      <c r="B843" s="213" t="s">
        <v>633</v>
      </c>
      <c r="C843" s="211">
        <v>10336.0451</v>
      </c>
      <c r="D843" s="211">
        <v>10336.0451</v>
      </c>
      <c r="E843" s="211">
        <v>0</v>
      </c>
    </row>
    <row r="844" ht="20" customHeight="1" spans="1:5">
      <c r="A844" s="212" t="s">
        <v>634</v>
      </c>
      <c r="B844" s="214" t="s">
        <v>92</v>
      </c>
      <c r="C844" s="211">
        <v>4648.8462</v>
      </c>
      <c r="D844" s="211">
        <v>4648.8462</v>
      </c>
      <c r="E844" s="211">
        <v>0</v>
      </c>
    </row>
    <row r="845" ht="20" customHeight="1" spans="1:5">
      <c r="A845" s="212" t="s">
        <v>635</v>
      </c>
      <c r="B845" s="214" t="s">
        <v>94</v>
      </c>
      <c r="C845" s="211">
        <v>15</v>
      </c>
      <c r="D845" s="211">
        <v>15</v>
      </c>
      <c r="E845" s="211">
        <v>0</v>
      </c>
    </row>
    <row r="846" ht="20" hidden="1" customHeight="1" spans="1:5">
      <c r="A846" s="212" t="s">
        <v>1813</v>
      </c>
      <c r="B846" s="214" t="s">
        <v>120</v>
      </c>
      <c r="C846" s="211">
        <v>0</v>
      </c>
      <c r="D846" s="211">
        <v>0</v>
      </c>
      <c r="E846" s="211">
        <v>0</v>
      </c>
    </row>
    <row r="847" ht="20" customHeight="1" spans="1:5">
      <c r="A847" s="212" t="s">
        <v>636</v>
      </c>
      <c r="B847" s="214" t="s">
        <v>637</v>
      </c>
      <c r="C847" s="211">
        <v>3188.3374</v>
      </c>
      <c r="D847" s="211">
        <v>3188.3374</v>
      </c>
      <c r="E847" s="211">
        <v>0</v>
      </c>
    </row>
    <row r="848" ht="20" customHeight="1" spans="1:5">
      <c r="A848" s="212" t="s">
        <v>638</v>
      </c>
      <c r="B848" s="214" t="s">
        <v>639</v>
      </c>
      <c r="C848" s="211">
        <v>80</v>
      </c>
      <c r="D848" s="211">
        <v>80</v>
      </c>
      <c r="E848" s="211">
        <v>0</v>
      </c>
    </row>
    <row r="849" ht="20" customHeight="1" spans="1:5">
      <c r="A849" s="212" t="s">
        <v>640</v>
      </c>
      <c r="B849" s="214" t="s">
        <v>641</v>
      </c>
      <c r="C849" s="211">
        <v>1005.1595</v>
      </c>
      <c r="D849" s="211">
        <v>1005.1595</v>
      </c>
      <c r="E849" s="211">
        <v>0</v>
      </c>
    </row>
    <row r="850" ht="20" hidden="1" customHeight="1" spans="1:5">
      <c r="A850" s="212" t="s">
        <v>1814</v>
      </c>
      <c r="B850" s="214" t="s">
        <v>1815</v>
      </c>
      <c r="C850" s="211">
        <v>0</v>
      </c>
      <c r="D850" s="211">
        <v>0</v>
      </c>
      <c r="E850" s="211">
        <v>0</v>
      </c>
    </row>
    <row r="851" ht="20" customHeight="1" spans="1:5">
      <c r="A851" s="212" t="s">
        <v>642</v>
      </c>
      <c r="B851" s="214" t="s">
        <v>643</v>
      </c>
      <c r="C851" s="211">
        <v>895.6004</v>
      </c>
      <c r="D851" s="211">
        <v>895.6004</v>
      </c>
      <c r="E851" s="211">
        <v>0</v>
      </c>
    </row>
    <row r="852" ht="20" hidden="1" customHeight="1" spans="1:5">
      <c r="A852" s="212" t="s">
        <v>1816</v>
      </c>
      <c r="B852" s="214" t="s">
        <v>1817</v>
      </c>
      <c r="C852" s="211">
        <v>0</v>
      </c>
      <c r="D852" s="211">
        <v>0</v>
      </c>
      <c r="E852" s="211">
        <v>0</v>
      </c>
    </row>
    <row r="853" ht="20" customHeight="1" spans="1:5">
      <c r="A853" s="212" t="s">
        <v>644</v>
      </c>
      <c r="B853" s="214" t="s">
        <v>645</v>
      </c>
      <c r="C853" s="211">
        <v>503.1016</v>
      </c>
      <c r="D853" s="211">
        <v>503.1016</v>
      </c>
      <c r="E853" s="211">
        <v>0</v>
      </c>
    </row>
    <row r="854" ht="20" hidden="1" customHeight="1" spans="1:5">
      <c r="A854" s="212" t="s">
        <v>1818</v>
      </c>
      <c r="B854" s="213" t="s">
        <v>1819</v>
      </c>
      <c r="C854" s="211">
        <v>0</v>
      </c>
      <c r="D854" s="211">
        <v>0</v>
      </c>
      <c r="E854" s="211">
        <v>0</v>
      </c>
    </row>
    <row r="855" ht="20" hidden="1" customHeight="1" spans="1:5">
      <c r="A855" s="212" t="s">
        <v>1820</v>
      </c>
      <c r="B855" s="214" t="s">
        <v>1821</v>
      </c>
      <c r="C855" s="211">
        <v>0</v>
      </c>
      <c r="D855" s="211">
        <v>0</v>
      </c>
      <c r="E855" s="211">
        <v>0</v>
      </c>
    </row>
    <row r="856" ht="20" customHeight="1" spans="1:5">
      <c r="A856" s="212" t="s">
        <v>646</v>
      </c>
      <c r="B856" s="213" t="s">
        <v>647</v>
      </c>
      <c r="C856" s="211">
        <v>804.2584</v>
      </c>
      <c r="D856" s="211">
        <v>804.2584</v>
      </c>
      <c r="E856" s="211">
        <v>0</v>
      </c>
    </row>
    <row r="857" ht="20" hidden="1" customHeight="1" spans="1:5">
      <c r="A857" s="212" t="s">
        <v>1822</v>
      </c>
      <c r="B857" s="214" t="s">
        <v>1823</v>
      </c>
      <c r="C857" s="211">
        <v>0</v>
      </c>
      <c r="D857" s="211">
        <v>0</v>
      </c>
      <c r="E857" s="211">
        <v>0</v>
      </c>
    </row>
    <row r="858" ht="20" customHeight="1" spans="1:5">
      <c r="A858" s="212" t="s">
        <v>648</v>
      </c>
      <c r="B858" s="214" t="s">
        <v>649</v>
      </c>
      <c r="C858" s="211">
        <v>804.2584</v>
      </c>
      <c r="D858" s="211">
        <v>804.2584</v>
      </c>
      <c r="E858" s="211">
        <v>0</v>
      </c>
    </row>
    <row r="859" ht="20" customHeight="1" spans="1:5">
      <c r="A859" s="212" t="s">
        <v>650</v>
      </c>
      <c r="B859" s="213" t="s">
        <v>651</v>
      </c>
      <c r="C859" s="211">
        <v>8365.8362</v>
      </c>
      <c r="D859" s="211">
        <v>8365.8362</v>
      </c>
      <c r="E859" s="211">
        <v>0</v>
      </c>
    </row>
    <row r="860" ht="20" customHeight="1" spans="1:5">
      <c r="A860" s="212" t="s">
        <v>652</v>
      </c>
      <c r="B860" s="214" t="s">
        <v>653</v>
      </c>
      <c r="C860" s="211">
        <v>8365.8362</v>
      </c>
      <c r="D860" s="211">
        <v>8365.8362</v>
      </c>
      <c r="E860" s="211">
        <v>0</v>
      </c>
    </row>
    <row r="861" ht="20" hidden="1" customHeight="1" spans="1:5">
      <c r="A861" s="212" t="s">
        <v>1824</v>
      </c>
      <c r="B861" s="213" t="s">
        <v>1825</v>
      </c>
      <c r="C861" s="211">
        <v>0</v>
      </c>
      <c r="D861" s="211">
        <v>0</v>
      </c>
      <c r="E861" s="211">
        <v>0</v>
      </c>
    </row>
    <row r="862" ht="20" hidden="1" customHeight="1" spans="1:5">
      <c r="A862" s="212" t="s">
        <v>1826</v>
      </c>
      <c r="B862" s="214" t="s">
        <v>1827</v>
      </c>
      <c r="C862" s="211">
        <v>0</v>
      </c>
      <c r="D862" s="211">
        <v>0</v>
      </c>
      <c r="E862" s="211">
        <v>0</v>
      </c>
    </row>
    <row r="863" ht="20" customHeight="1" spans="1:5">
      <c r="A863" s="212" t="s">
        <v>654</v>
      </c>
      <c r="B863" s="213" t="s">
        <v>655</v>
      </c>
      <c r="C863" s="211">
        <v>1909.8395</v>
      </c>
      <c r="D863" s="211">
        <v>1909.8395</v>
      </c>
      <c r="E863" s="211">
        <v>0</v>
      </c>
    </row>
    <row r="864" ht="20" customHeight="1" spans="1:5">
      <c r="A864" s="212" t="s">
        <v>656</v>
      </c>
      <c r="B864" s="214" t="s">
        <v>657</v>
      </c>
      <c r="C864" s="211">
        <v>1909.8395</v>
      </c>
      <c r="D864" s="211">
        <v>1909.8395</v>
      </c>
      <c r="E864" s="211">
        <v>0</v>
      </c>
    </row>
    <row r="865" ht="20" customHeight="1" spans="1:5">
      <c r="A865" s="212" t="s">
        <v>658</v>
      </c>
      <c r="B865" s="213" t="s">
        <v>659</v>
      </c>
      <c r="C865" s="211">
        <f>73423.2825+60</f>
        <v>73483.2825</v>
      </c>
      <c r="D865" s="211">
        <f>31186.7825+60</f>
        <v>31246.7825</v>
      </c>
      <c r="E865" s="211">
        <v>42236.5</v>
      </c>
    </row>
    <row r="866" ht="20" customHeight="1" spans="1:5">
      <c r="A866" s="212" t="s">
        <v>660</v>
      </c>
      <c r="B866" s="213" t="s">
        <v>661</v>
      </c>
      <c r="C866" s="211">
        <v>21778.5246</v>
      </c>
      <c r="D866" s="211">
        <v>8447.0246</v>
      </c>
      <c r="E866" s="211">
        <v>13331.5</v>
      </c>
    </row>
    <row r="867" ht="20" customHeight="1" spans="1:5">
      <c r="A867" s="212" t="s">
        <v>662</v>
      </c>
      <c r="B867" s="214" t="s">
        <v>92</v>
      </c>
      <c r="C867" s="211">
        <v>1276.3706</v>
      </c>
      <c r="D867" s="211">
        <v>1276.3706</v>
      </c>
      <c r="E867" s="211">
        <v>0</v>
      </c>
    </row>
    <row r="868" ht="20" hidden="1" customHeight="1" spans="1:5">
      <c r="A868" s="212" t="s">
        <v>1828</v>
      </c>
      <c r="B868" s="214" t="s">
        <v>94</v>
      </c>
      <c r="C868" s="211">
        <v>0</v>
      </c>
      <c r="D868" s="211">
        <v>0</v>
      </c>
      <c r="E868" s="211">
        <v>0</v>
      </c>
    </row>
    <row r="869" ht="20" hidden="1" customHeight="1" spans="1:5">
      <c r="A869" s="212" t="s">
        <v>1829</v>
      </c>
      <c r="B869" s="214" t="s">
        <v>120</v>
      </c>
      <c r="C869" s="211">
        <v>0</v>
      </c>
      <c r="D869" s="211">
        <v>0</v>
      </c>
      <c r="E869" s="211">
        <v>0</v>
      </c>
    </row>
    <row r="870" ht="20" customHeight="1" spans="1:5">
      <c r="A870" s="212" t="s">
        <v>663</v>
      </c>
      <c r="B870" s="214" t="s">
        <v>126</v>
      </c>
      <c r="C870" s="211">
        <v>1807.654</v>
      </c>
      <c r="D870" s="211">
        <v>1807.654</v>
      </c>
      <c r="E870" s="211">
        <v>0</v>
      </c>
    </row>
    <row r="871" ht="20" hidden="1" customHeight="1" spans="1:5">
      <c r="A871" s="212" t="s">
        <v>1830</v>
      </c>
      <c r="B871" s="214" t="s">
        <v>1831</v>
      </c>
      <c r="C871" s="211">
        <v>0</v>
      </c>
      <c r="D871" s="211">
        <v>0</v>
      </c>
      <c r="E871" s="211">
        <v>0</v>
      </c>
    </row>
    <row r="872" ht="20" hidden="1" customHeight="1" spans="1:5">
      <c r="A872" s="212" t="s">
        <v>1832</v>
      </c>
      <c r="B872" s="214" t="s">
        <v>1833</v>
      </c>
      <c r="C872" s="211">
        <v>0</v>
      </c>
      <c r="D872" s="211">
        <v>0</v>
      </c>
      <c r="E872" s="211">
        <v>0</v>
      </c>
    </row>
    <row r="873" ht="20" customHeight="1" spans="1:5">
      <c r="A873" s="212" t="s">
        <v>664</v>
      </c>
      <c r="B873" s="214" t="s">
        <v>665</v>
      </c>
      <c r="C873" s="211">
        <v>1046.5</v>
      </c>
      <c r="D873" s="211">
        <v>300</v>
      </c>
      <c r="E873" s="211">
        <v>746.5</v>
      </c>
    </row>
    <row r="874" ht="20" hidden="1" customHeight="1" spans="1:5">
      <c r="A874" s="212" t="s">
        <v>1834</v>
      </c>
      <c r="B874" s="214" t="s">
        <v>1835</v>
      </c>
      <c r="C874" s="211">
        <v>0</v>
      </c>
      <c r="D874" s="211">
        <v>0</v>
      </c>
      <c r="E874" s="211">
        <v>0</v>
      </c>
    </row>
    <row r="875" ht="20" hidden="1" customHeight="1" spans="1:5">
      <c r="A875" s="212" t="s">
        <v>1836</v>
      </c>
      <c r="B875" s="214" t="s">
        <v>1837</v>
      </c>
      <c r="C875" s="211">
        <v>0</v>
      </c>
      <c r="D875" s="211">
        <v>0</v>
      </c>
      <c r="E875" s="211">
        <v>0</v>
      </c>
    </row>
    <row r="876" ht="20" customHeight="1" spans="1:5">
      <c r="A876" s="212" t="s">
        <v>666</v>
      </c>
      <c r="B876" s="214" t="s">
        <v>667</v>
      </c>
      <c r="C876" s="211">
        <v>500</v>
      </c>
      <c r="D876" s="211">
        <v>500</v>
      </c>
      <c r="E876" s="211">
        <v>0</v>
      </c>
    </row>
    <row r="877" ht="20" hidden="1" customHeight="1" spans="1:5">
      <c r="A877" s="212" t="s">
        <v>1838</v>
      </c>
      <c r="B877" s="214" t="s">
        <v>1839</v>
      </c>
      <c r="C877" s="211">
        <v>0</v>
      </c>
      <c r="D877" s="211">
        <v>0</v>
      </c>
      <c r="E877" s="211">
        <v>0</v>
      </c>
    </row>
    <row r="878" ht="20" hidden="1" customHeight="1" spans="1:5">
      <c r="A878" s="212" t="s">
        <v>1840</v>
      </c>
      <c r="B878" s="214" t="s">
        <v>1841</v>
      </c>
      <c r="C878" s="211">
        <v>0</v>
      </c>
      <c r="D878" s="211">
        <v>0</v>
      </c>
      <c r="E878" s="211">
        <v>0</v>
      </c>
    </row>
    <row r="879" ht="20" hidden="1" customHeight="1" spans="1:5">
      <c r="A879" s="212" t="s">
        <v>1842</v>
      </c>
      <c r="B879" s="214" t="s">
        <v>1843</v>
      </c>
      <c r="C879" s="211">
        <v>0</v>
      </c>
      <c r="D879" s="211">
        <v>0</v>
      </c>
      <c r="E879" s="211">
        <v>0</v>
      </c>
    </row>
    <row r="880" ht="20" customHeight="1" spans="1:5">
      <c r="A880" s="212" t="s">
        <v>668</v>
      </c>
      <c r="B880" s="214" t="s">
        <v>669</v>
      </c>
      <c r="C880" s="211">
        <v>9076</v>
      </c>
      <c r="D880" s="211">
        <v>0</v>
      </c>
      <c r="E880" s="211">
        <v>9076</v>
      </c>
    </row>
    <row r="881" ht="20" customHeight="1" spans="1:5">
      <c r="A881" s="212" t="s">
        <v>670</v>
      </c>
      <c r="B881" s="214" t="s">
        <v>671</v>
      </c>
      <c r="C881" s="211">
        <v>400</v>
      </c>
      <c r="D881" s="211">
        <v>400</v>
      </c>
      <c r="E881" s="211">
        <v>0</v>
      </c>
    </row>
    <row r="882" ht="20" customHeight="1" spans="1:5">
      <c r="A882" s="212" t="s">
        <v>672</v>
      </c>
      <c r="B882" s="214" t="s">
        <v>673</v>
      </c>
      <c r="C882" s="211">
        <v>4669</v>
      </c>
      <c r="D882" s="211">
        <v>3340</v>
      </c>
      <c r="E882" s="211">
        <v>1329</v>
      </c>
    </row>
    <row r="883" ht="20" customHeight="1" spans="1:5">
      <c r="A883" s="212" t="s">
        <v>674</v>
      </c>
      <c r="B883" s="214" t="s">
        <v>675</v>
      </c>
      <c r="C883" s="211">
        <v>23</v>
      </c>
      <c r="D883" s="211">
        <v>23</v>
      </c>
      <c r="E883" s="211">
        <v>0</v>
      </c>
    </row>
    <row r="884" ht="20" hidden="1" customHeight="1" spans="1:5">
      <c r="A884" s="212" t="s">
        <v>1844</v>
      </c>
      <c r="B884" s="214" t="s">
        <v>1845</v>
      </c>
      <c r="C884" s="211">
        <v>0</v>
      </c>
      <c r="D884" s="211">
        <v>0</v>
      </c>
      <c r="E884" s="211">
        <v>0</v>
      </c>
    </row>
    <row r="885" ht="20" customHeight="1" spans="1:5">
      <c r="A885" s="212" t="s">
        <v>676</v>
      </c>
      <c r="B885" s="214" t="s">
        <v>677</v>
      </c>
      <c r="C885" s="211">
        <v>800</v>
      </c>
      <c r="D885" s="211">
        <v>800</v>
      </c>
      <c r="E885" s="211">
        <v>0</v>
      </c>
    </row>
    <row r="886" ht="20" hidden="1" customHeight="1" spans="1:5">
      <c r="A886" s="212" t="s">
        <v>1846</v>
      </c>
      <c r="B886" s="214" t="s">
        <v>1847</v>
      </c>
      <c r="C886" s="211">
        <v>0</v>
      </c>
      <c r="D886" s="211">
        <v>0</v>
      </c>
      <c r="E886" s="211">
        <v>0</v>
      </c>
    </row>
    <row r="887" ht="20" hidden="1" customHeight="1" spans="1:5">
      <c r="A887" s="212" t="s">
        <v>1848</v>
      </c>
      <c r="B887" s="214" t="s">
        <v>1849</v>
      </c>
      <c r="C887" s="211">
        <v>0</v>
      </c>
      <c r="D887" s="211">
        <v>0</v>
      </c>
      <c r="E887" s="211">
        <v>0</v>
      </c>
    </row>
    <row r="888" ht="20" hidden="1" customHeight="1" spans="1:5">
      <c r="A888" s="212" t="s">
        <v>1850</v>
      </c>
      <c r="B888" s="214" t="s">
        <v>1851</v>
      </c>
      <c r="C888" s="211">
        <v>0</v>
      </c>
      <c r="D888" s="211">
        <v>0</v>
      </c>
      <c r="E888" s="211">
        <v>0</v>
      </c>
    </row>
    <row r="889" ht="20" hidden="1" customHeight="1" spans="1:5">
      <c r="A889" s="212" t="s">
        <v>1852</v>
      </c>
      <c r="B889" s="214" t="s">
        <v>1853</v>
      </c>
      <c r="C889" s="211">
        <v>0</v>
      </c>
      <c r="D889" s="211">
        <v>0</v>
      </c>
      <c r="E889" s="211">
        <v>0</v>
      </c>
    </row>
    <row r="890" ht="20" customHeight="1" spans="1:5">
      <c r="A890" s="212" t="s">
        <v>678</v>
      </c>
      <c r="B890" s="214" t="s">
        <v>679</v>
      </c>
      <c r="C890" s="211">
        <v>2180</v>
      </c>
      <c r="D890" s="211">
        <v>0</v>
      </c>
      <c r="E890" s="211">
        <v>2180</v>
      </c>
    </row>
    <row r="891" ht="20" hidden="1" customHeight="1" spans="1:5">
      <c r="A891" s="212" t="s">
        <v>1854</v>
      </c>
      <c r="B891" s="214" t="s">
        <v>1855</v>
      </c>
      <c r="C891" s="211">
        <v>0</v>
      </c>
      <c r="D891" s="211">
        <v>0</v>
      </c>
      <c r="E891" s="211">
        <v>0</v>
      </c>
    </row>
    <row r="892" ht="20" customHeight="1" spans="1:5">
      <c r="A892" s="212" t="s">
        <v>680</v>
      </c>
      <c r="B892" s="213" t="s">
        <v>681</v>
      </c>
      <c r="C892" s="211">
        <v>3311.8439</v>
      </c>
      <c r="D892" s="211">
        <v>2047.8439</v>
      </c>
      <c r="E892" s="211">
        <v>1264</v>
      </c>
    </row>
    <row r="893" ht="20" customHeight="1" spans="1:5">
      <c r="A893" s="212" t="s">
        <v>682</v>
      </c>
      <c r="B893" s="214" t="s">
        <v>92</v>
      </c>
      <c r="C893" s="211">
        <v>931.9608</v>
      </c>
      <c r="D893" s="211">
        <v>931.9608</v>
      </c>
      <c r="E893" s="211">
        <v>0</v>
      </c>
    </row>
    <row r="894" ht="20" hidden="1" customHeight="1" spans="1:5">
      <c r="A894" s="212" t="s">
        <v>1856</v>
      </c>
      <c r="B894" s="214" t="s">
        <v>94</v>
      </c>
      <c r="C894" s="211">
        <v>0</v>
      </c>
      <c r="D894" s="211">
        <v>0</v>
      </c>
      <c r="E894" s="211">
        <v>0</v>
      </c>
    </row>
    <row r="895" ht="20" hidden="1" customHeight="1" spans="1:5">
      <c r="A895" s="212" t="s">
        <v>1857</v>
      </c>
      <c r="B895" s="214" t="s">
        <v>120</v>
      </c>
      <c r="C895" s="211">
        <v>0</v>
      </c>
      <c r="D895" s="211">
        <v>0</v>
      </c>
      <c r="E895" s="211">
        <v>0</v>
      </c>
    </row>
    <row r="896" ht="20" customHeight="1" spans="1:5">
      <c r="A896" s="212" t="s">
        <v>683</v>
      </c>
      <c r="B896" s="214" t="s">
        <v>684</v>
      </c>
      <c r="C896" s="211">
        <v>332.691</v>
      </c>
      <c r="D896" s="211">
        <v>332.691</v>
      </c>
      <c r="E896" s="211">
        <v>0</v>
      </c>
    </row>
    <row r="897" ht="20" hidden="1" customHeight="1" spans="1:5">
      <c r="A897" s="212" t="s">
        <v>1858</v>
      </c>
      <c r="B897" s="214" t="s">
        <v>1859</v>
      </c>
      <c r="C897" s="211">
        <v>0</v>
      </c>
      <c r="D897" s="211">
        <v>0</v>
      </c>
      <c r="E897" s="211">
        <v>0</v>
      </c>
    </row>
    <row r="898" ht="20" hidden="1" customHeight="1" spans="1:5">
      <c r="A898" s="212" t="s">
        <v>1860</v>
      </c>
      <c r="B898" s="214" t="s">
        <v>1861</v>
      </c>
      <c r="C898" s="211">
        <v>0</v>
      </c>
      <c r="D898" s="211">
        <v>0</v>
      </c>
      <c r="E898" s="211">
        <v>0</v>
      </c>
    </row>
    <row r="899" ht="20" customHeight="1" spans="1:5">
      <c r="A899" s="212" t="s">
        <v>685</v>
      </c>
      <c r="B899" s="214" t="s">
        <v>686</v>
      </c>
      <c r="C899" s="211">
        <v>500</v>
      </c>
      <c r="D899" s="211">
        <v>500</v>
      </c>
      <c r="E899" s="211">
        <v>0</v>
      </c>
    </row>
    <row r="900" ht="20" customHeight="1" spans="1:5">
      <c r="A900" s="212" t="s">
        <v>687</v>
      </c>
      <c r="B900" s="214" t="s">
        <v>688</v>
      </c>
      <c r="C900" s="211">
        <v>1204</v>
      </c>
      <c r="D900" s="211">
        <v>0</v>
      </c>
      <c r="E900" s="211">
        <v>1204</v>
      </c>
    </row>
    <row r="901" ht="20" hidden="1" customHeight="1" spans="1:5">
      <c r="A901" s="212" t="s">
        <v>1862</v>
      </c>
      <c r="B901" s="214" t="s">
        <v>1863</v>
      </c>
      <c r="C901" s="211">
        <v>0</v>
      </c>
      <c r="D901" s="211">
        <v>0</v>
      </c>
      <c r="E901" s="211">
        <v>0</v>
      </c>
    </row>
    <row r="902" ht="20" customHeight="1" spans="1:5">
      <c r="A902" s="212" t="s">
        <v>689</v>
      </c>
      <c r="B902" s="214" t="s">
        <v>690</v>
      </c>
      <c r="C902" s="211">
        <v>272.2881</v>
      </c>
      <c r="D902" s="211">
        <v>272.2881</v>
      </c>
      <c r="E902" s="211">
        <v>0</v>
      </c>
    </row>
    <row r="903" ht="20" customHeight="1" spans="1:5">
      <c r="A903" s="212" t="s">
        <v>691</v>
      </c>
      <c r="B903" s="214" t="s">
        <v>692</v>
      </c>
      <c r="C903" s="211">
        <v>5.904</v>
      </c>
      <c r="D903" s="211">
        <v>5.904</v>
      </c>
      <c r="E903" s="211">
        <v>0</v>
      </c>
    </row>
    <row r="904" ht="20" hidden="1" customHeight="1" spans="1:5">
      <c r="A904" s="212" t="s">
        <v>1864</v>
      </c>
      <c r="B904" s="214" t="s">
        <v>1865</v>
      </c>
      <c r="C904" s="211">
        <v>0</v>
      </c>
      <c r="D904" s="211">
        <v>0</v>
      </c>
      <c r="E904" s="211">
        <v>0</v>
      </c>
    </row>
    <row r="905" ht="20" hidden="1" customHeight="1" spans="1:5">
      <c r="A905" s="212" t="s">
        <v>1866</v>
      </c>
      <c r="B905" s="214" t="s">
        <v>1867</v>
      </c>
      <c r="C905" s="211">
        <v>0</v>
      </c>
      <c r="D905" s="211">
        <v>0</v>
      </c>
      <c r="E905" s="211">
        <v>0</v>
      </c>
    </row>
    <row r="906" ht="20" hidden="1" customHeight="1" spans="1:5">
      <c r="A906" s="212" t="s">
        <v>1868</v>
      </c>
      <c r="B906" s="214" t="s">
        <v>1869</v>
      </c>
      <c r="C906" s="211">
        <v>0</v>
      </c>
      <c r="D906" s="211">
        <v>0</v>
      </c>
      <c r="E906" s="211">
        <v>0</v>
      </c>
    </row>
    <row r="907" ht="20" hidden="1" customHeight="1" spans="1:5">
      <c r="A907" s="212" t="s">
        <v>1870</v>
      </c>
      <c r="B907" s="214" t="s">
        <v>1871</v>
      </c>
      <c r="C907" s="211">
        <v>0</v>
      </c>
      <c r="D907" s="211">
        <v>0</v>
      </c>
      <c r="E907" s="211">
        <v>0</v>
      </c>
    </row>
    <row r="908" ht="20" hidden="1" customHeight="1" spans="1:5">
      <c r="A908" s="212" t="s">
        <v>1872</v>
      </c>
      <c r="B908" s="214" t="s">
        <v>1873</v>
      </c>
      <c r="C908" s="211">
        <v>0</v>
      </c>
      <c r="D908" s="211">
        <v>0</v>
      </c>
      <c r="E908" s="211">
        <v>0</v>
      </c>
    </row>
    <row r="909" ht="20" hidden="1" customHeight="1" spans="1:5">
      <c r="A909" s="212" t="s">
        <v>1874</v>
      </c>
      <c r="B909" s="214" t="s">
        <v>1875</v>
      </c>
      <c r="C909" s="211">
        <v>0</v>
      </c>
      <c r="D909" s="211">
        <v>0</v>
      </c>
      <c r="E909" s="211">
        <v>0</v>
      </c>
    </row>
    <row r="910" ht="20" customHeight="1" spans="1:5">
      <c r="A910" s="212" t="s">
        <v>693</v>
      </c>
      <c r="B910" s="214" t="s">
        <v>694</v>
      </c>
      <c r="C910" s="211">
        <v>45</v>
      </c>
      <c r="D910" s="211">
        <v>5</v>
      </c>
      <c r="E910" s="211">
        <v>40</v>
      </c>
    </row>
    <row r="911" ht="20" hidden="1" customHeight="1" spans="1:5">
      <c r="A911" s="212" t="s">
        <v>1876</v>
      </c>
      <c r="B911" s="214" t="s">
        <v>1877</v>
      </c>
      <c r="C911" s="211">
        <v>0</v>
      </c>
      <c r="D911" s="211">
        <v>0</v>
      </c>
      <c r="E911" s="211">
        <v>0</v>
      </c>
    </row>
    <row r="912" ht="20" hidden="1" customHeight="1" spans="1:5">
      <c r="A912" s="212" t="s">
        <v>1878</v>
      </c>
      <c r="B912" s="214" t="s">
        <v>1839</v>
      </c>
      <c r="C912" s="211">
        <v>0</v>
      </c>
      <c r="D912" s="211">
        <v>0</v>
      </c>
      <c r="E912" s="211">
        <v>0</v>
      </c>
    </row>
    <row r="913" ht="20" customHeight="1" spans="1:5">
      <c r="A913" s="37">
        <v>2130238</v>
      </c>
      <c r="B913" s="37" t="s">
        <v>695</v>
      </c>
      <c r="C913" s="211">
        <v>20</v>
      </c>
      <c r="D913" s="211">
        <v>0</v>
      </c>
      <c r="E913" s="211">
        <v>20</v>
      </c>
    </row>
    <row r="914" ht="20" hidden="1" customHeight="1" spans="1:5">
      <c r="A914" s="212" t="s">
        <v>1879</v>
      </c>
      <c r="B914" s="214" t="s">
        <v>1880</v>
      </c>
      <c r="C914" s="211">
        <v>0</v>
      </c>
      <c r="D914" s="211">
        <v>0</v>
      </c>
      <c r="E914" s="211">
        <v>0</v>
      </c>
    </row>
    <row r="915" ht="20" customHeight="1" spans="1:5">
      <c r="A915" s="212" t="s">
        <v>696</v>
      </c>
      <c r="B915" s="213" t="s">
        <v>697</v>
      </c>
      <c r="C915" s="211">
        <v>19389.406</v>
      </c>
      <c r="D915" s="211">
        <v>3545.406</v>
      </c>
      <c r="E915" s="211">
        <v>15844</v>
      </c>
    </row>
    <row r="916" ht="20" customHeight="1" spans="1:5">
      <c r="A916" s="212" t="s">
        <v>698</v>
      </c>
      <c r="B916" s="214" t="s">
        <v>92</v>
      </c>
      <c r="C916" s="211">
        <v>1846.0435</v>
      </c>
      <c r="D916" s="211">
        <v>1846.0435</v>
      </c>
      <c r="E916" s="211">
        <v>0</v>
      </c>
    </row>
    <row r="917" ht="20" hidden="1" customHeight="1" spans="1:5">
      <c r="A917" s="212" t="s">
        <v>1881</v>
      </c>
      <c r="B917" s="214" t="s">
        <v>94</v>
      </c>
      <c r="C917" s="211">
        <v>0</v>
      </c>
      <c r="D917" s="211">
        <v>0</v>
      </c>
      <c r="E917" s="211">
        <v>0</v>
      </c>
    </row>
    <row r="918" ht="20" hidden="1" customHeight="1" spans="1:5">
      <c r="A918" s="212" t="s">
        <v>1882</v>
      </c>
      <c r="B918" s="214" t="s">
        <v>120</v>
      </c>
      <c r="C918" s="211">
        <v>0</v>
      </c>
      <c r="D918" s="211">
        <v>0</v>
      </c>
      <c r="E918" s="211">
        <v>0</v>
      </c>
    </row>
    <row r="919" ht="20" customHeight="1" spans="1:5">
      <c r="A919" s="212" t="s">
        <v>699</v>
      </c>
      <c r="B919" s="214" t="s">
        <v>700</v>
      </c>
      <c r="C919" s="211">
        <v>1065.5528</v>
      </c>
      <c r="D919" s="211">
        <v>1065.5528</v>
      </c>
      <c r="E919" s="211">
        <v>0</v>
      </c>
    </row>
    <row r="920" ht="20" customHeight="1" spans="1:5">
      <c r="A920" s="212" t="s">
        <v>701</v>
      </c>
      <c r="B920" s="214" t="s">
        <v>702</v>
      </c>
      <c r="C920" s="211">
        <v>13883</v>
      </c>
      <c r="D920" s="211">
        <v>0</v>
      </c>
      <c r="E920" s="211">
        <v>13883</v>
      </c>
    </row>
    <row r="921" ht="20" customHeight="1" spans="1:5">
      <c r="A921" s="212" t="s">
        <v>703</v>
      </c>
      <c r="B921" s="214" t="s">
        <v>704</v>
      </c>
      <c r="C921" s="211">
        <v>1559</v>
      </c>
      <c r="D921" s="211">
        <v>570</v>
      </c>
      <c r="E921" s="211">
        <v>989</v>
      </c>
    </row>
    <row r="922" ht="20" hidden="1" customHeight="1" spans="1:5">
      <c r="A922" s="212" t="s">
        <v>1883</v>
      </c>
      <c r="B922" s="214" t="s">
        <v>1884</v>
      </c>
      <c r="C922" s="211">
        <v>0</v>
      </c>
      <c r="D922" s="211">
        <v>0</v>
      </c>
      <c r="E922" s="211">
        <v>0</v>
      </c>
    </row>
    <row r="923" ht="20" hidden="1" customHeight="1" spans="1:5">
      <c r="A923" s="212" t="s">
        <v>1885</v>
      </c>
      <c r="B923" s="214" t="s">
        <v>1886</v>
      </c>
      <c r="C923" s="211">
        <v>0</v>
      </c>
      <c r="D923" s="211">
        <v>0</v>
      </c>
      <c r="E923" s="211">
        <v>0</v>
      </c>
    </row>
    <row r="924" ht="20" hidden="1" customHeight="1" spans="1:5">
      <c r="A924" s="212" t="s">
        <v>1887</v>
      </c>
      <c r="B924" s="214" t="s">
        <v>1888</v>
      </c>
      <c r="C924" s="211">
        <v>0</v>
      </c>
      <c r="D924" s="211">
        <v>0</v>
      </c>
      <c r="E924" s="211">
        <v>0</v>
      </c>
    </row>
    <row r="925" ht="20" hidden="1" customHeight="1" spans="1:5">
      <c r="A925" s="212" t="s">
        <v>1889</v>
      </c>
      <c r="B925" s="214" t="s">
        <v>1890</v>
      </c>
      <c r="C925" s="211">
        <v>0</v>
      </c>
      <c r="D925" s="211">
        <v>0</v>
      </c>
      <c r="E925" s="211">
        <v>0</v>
      </c>
    </row>
    <row r="926" ht="20" hidden="1" customHeight="1" spans="1:5">
      <c r="A926" s="212" t="s">
        <v>1891</v>
      </c>
      <c r="B926" s="214" t="s">
        <v>1892</v>
      </c>
      <c r="C926" s="211">
        <v>0</v>
      </c>
      <c r="D926" s="211">
        <v>0</v>
      </c>
      <c r="E926" s="211">
        <v>0</v>
      </c>
    </row>
    <row r="927" ht="20" hidden="1" customHeight="1" spans="1:5">
      <c r="A927" s="212" t="s">
        <v>1893</v>
      </c>
      <c r="B927" s="214" t="s">
        <v>1894</v>
      </c>
      <c r="C927" s="211">
        <v>0</v>
      </c>
      <c r="D927" s="211">
        <v>0</v>
      </c>
      <c r="E927" s="211">
        <v>0</v>
      </c>
    </row>
    <row r="928" ht="20" customHeight="1" spans="1:5">
      <c r="A928" s="212" t="s">
        <v>705</v>
      </c>
      <c r="B928" s="214" t="s">
        <v>706</v>
      </c>
      <c r="C928" s="211">
        <v>5</v>
      </c>
      <c r="D928" s="211">
        <v>5</v>
      </c>
      <c r="E928" s="211">
        <v>0</v>
      </c>
    </row>
    <row r="929" ht="20" customHeight="1" spans="1:5">
      <c r="A929" s="212" t="s">
        <v>707</v>
      </c>
      <c r="B929" s="214" t="s">
        <v>708</v>
      </c>
      <c r="C929" s="211">
        <v>35</v>
      </c>
      <c r="D929" s="211">
        <v>0</v>
      </c>
      <c r="E929" s="211">
        <v>35</v>
      </c>
    </row>
    <row r="930" ht="20" hidden="1" customHeight="1" spans="1:5">
      <c r="A930" s="212" t="s">
        <v>1895</v>
      </c>
      <c r="B930" s="214" t="s">
        <v>1896</v>
      </c>
      <c r="C930" s="211">
        <v>0</v>
      </c>
      <c r="D930" s="211">
        <v>0</v>
      </c>
      <c r="E930" s="211">
        <v>0</v>
      </c>
    </row>
    <row r="931" ht="20" customHeight="1" spans="1:5">
      <c r="A931" s="212" t="s">
        <v>709</v>
      </c>
      <c r="B931" s="214" t="s">
        <v>710</v>
      </c>
      <c r="C931" s="211">
        <v>96</v>
      </c>
      <c r="D931" s="211">
        <v>0</v>
      </c>
      <c r="E931" s="211">
        <v>96</v>
      </c>
    </row>
    <row r="932" ht="20" hidden="1" customHeight="1" spans="1:5">
      <c r="A932" s="212" t="s">
        <v>1897</v>
      </c>
      <c r="B932" s="214" t="s">
        <v>1898</v>
      </c>
      <c r="C932" s="211">
        <v>0</v>
      </c>
      <c r="D932" s="211">
        <v>0</v>
      </c>
      <c r="E932" s="211">
        <v>0</v>
      </c>
    </row>
    <row r="933" ht="20" hidden="1" customHeight="1" spans="1:5">
      <c r="A933" s="212" t="s">
        <v>1899</v>
      </c>
      <c r="B933" s="214" t="s">
        <v>1900</v>
      </c>
      <c r="C933" s="211">
        <v>0</v>
      </c>
      <c r="D933" s="211">
        <v>0</v>
      </c>
      <c r="E933" s="211">
        <v>0</v>
      </c>
    </row>
    <row r="934" ht="20" hidden="1" customHeight="1" spans="1:5">
      <c r="A934" s="212" t="s">
        <v>1901</v>
      </c>
      <c r="B934" s="214" t="s">
        <v>1902</v>
      </c>
      <c r="C934" s="211">
        <v>0</v>
      </c>
      <c r="D934" s="211">
        <v>0</v>
      </c>
      <c r="E934" s="211">
        <v>0</v>
      </c>
    </row>
    <row r="935" ht="20" customHeight="1" spans="1:5">
      <c r="A935" s="212" t="s">
        <v>711</v>
      </c>
      <c r="B935" s="214" t="s">
        <v>712</v>
      </c>
      <c r="C935" s="211">
        <v>841</v>
      </c>
      <c r="D935" s="211">
        <v>0</v>
      </c>
      <c r="E935" s="211">
        <v>841</v>
      </c>
    </row>
    <row r="936" ht="20" hidden="1" customHeight="1" spans="1:5">
      <c r="A936" s="212" t="s">
        <v>1903</v>
      </c>
      <c r="B936" s="214" t="s">
        <v>1904</v>
      </c>
      <c r="C936" s="211">
        <v>0</v>
      </c>
      <c r="D936" s="211">
        <v>0</v>
      </c>
      <c r="E936" s="211">
        <v>0</v>
      </c>
    </row>
    <row r="937" ht="20" hidden="1" customHeight="1" spans="1:5">
      <c r="A937" s="212" t="s">
        <v>1905</v>
      </c>
      <c r="B937" s="214" t="s">
        <v>1871</v>
      </c>
      <c r="C937" s="211">
        <v>0</v>
      </c>
      <c r="D937" s="211">
        <v>0</v>
      </c>
      <c r="E937" s="211">
        <v>0</v>
      </c>
    </row>
    <row r="938" ht="20" hidden="1" customHeight="1" spans="1:5">
      <c r="A938" s="212" t="s">
        <v>1906</v>
      </c>
      <c r="B938" s="214" t="s">
        <v>1907</v>
      </c>
      <c r="C938" s="211">
        <v>0</v>
      </c>
      <c r="D938" s="211">
        <v>0</v>
      </c>
      <c r="E938" s="211">
        <v>0</v>
      </c>
    </row>
    <row r="939" ht="20" hidden="1" customHeight="1" spans="1:5">
      <c r="A939" s="212" t="s">
        <v>1908</v>
      </c>
      <c r="B939" s="214" t="s">
        <v>1909</v>
      </c>
      <c r="C939" s="211">
        <v>0</v>
      </c>
      <c r="D939" s="211">
        <v>0</v>
      </c>
      <c r="E939" s="211">
        <v>0</v>
      </c>
    </row>
    <row r="940" ht="20" hidden="1" customHeight="1" spans="1:5">
      <c r="A940" s="212" t="s">
        <v>1910</v>
      </c>
      <c r="B940" s="214" t="s">
        <v>1911</v>
      </c>
      <c r="C940" s="211">
        <v>0</v>
      </c>
      <c r="D940" s="211">
        <v>0</v>
      </c>
      <c r="E940" s="211">
        <v>0</v>
      </c>
    </row>
    <row r="941" ht="20" hidden="1" customHeight="1" spans="1:5">
      <c r="A941" s="212" t="s">
        <v>1912</v>
      </c>
      <c r="B941" s="214" t="s">
        <v>1913</v>
      </c>
      <c r="C941" s="211">
        <v>0</v>
      </c>
      <c r="D941" s="211">
        <v>0</v>
      </c>
      <c r="E941" s="211">
        <v>0</v>
      </c>
    </row>
    <row r="942" ht="20" customHeight="1" spans="1:5">
      <c r="A942" s="212" t="s">
        <v>713</v>
      </c>
      <c r="B942" s="214" t="s">
        <v>714</v>
      </c>
      <c r="C942" s="211">
        <v>58.8097</v>
      </c>
      <c r="D942" s="211">
        <v>58.8097</v>
      </c>
      <c r="E942" s="211">
        <v>0</v>
      </c>
    </row>
    <row r="943" ht="20" customHeight="1" spans="1:5">
      <c r="A943" s="212" t="s">
        <v>715</v>
      </c>
      <c r="B943" s="213" t="s">
        <v>716</v>
      </c>
      <c r="C943" s="211">
        <v>8765.576</v>
      </c>
      <c r="D943" s="211">
        <v>5372.576</v>
      </c>
      <c r="E943" s="211">
        <v>3393</v>
      </c>
    </row>
    <row r="944" ht="20" customHeight="1" spans="1:5">
      <c r="A944" s="212" t="s">
        <v>717</v>
      </c>
      <c r="B944" s="214" t="s">
        <v>92</v>
      </c>
      <c r="C944" s="211">
        <v>196.6698</v>
      </c>
      <c r="D944" s="211">
        <v>196.6698</v>
      </c>
      <c r="E944" s="211">
        <v>0</v>
      </c>
    </row>
    <row r="945" ht="20" hidden="1" customHeight="1" spans="1:5">
      <c r="A945" s="212" t="s">
        <v>1914</v>
      </c>
      <c r="B945" s="214" t="s">
        <v>94</v>
      </c>
      <c r="C945" s="211">
        <v>0</v>
      </c>
      <c r="D945" s="211">
        <v>0</v>
      </c>
      <c r="E945" s="211">
        <v>0</v>
      </c>
    </row>
    <row r="946" ht="20" hidden="1" customHeight="1" spans="1:5">
      <c r="A946" s="212" t="s">
        <v>1915</v>
      </c>
      <c r="B946" s="214" t="s">
        <v>120</v>
      </c>
      <c r="C946" s="211">
        <v>0</v>
      </c>
      <c r="D946" s="211">
        <v>0</v>
      </c>
      <c r="E946" s="211">
        <v>0</v>
      </c>
    </row>
    <row r="947" ht="20" customHeight="1" spans="1:5">
      <c r="A947" s="212" t="s">
        <v>718</v>
      </c>
      <c r="B947" s="214" t="s">
        <v>719</v>
      </c>
      <c r="C947" s="211">
        <v>8393</v>
      </c>
      <c r="D947" s="211">
        <v>5000</v>
      </c>
      <c r="E947" s="211">
        <v>3393</v>
      </c>
    </row>
    <row r="948" ht="20" hidden="1" customHeight="1" spans="1:5">
      <c r="A948" s="212" t="s">
        <v>1916</v>
      </c>
      <c r="B948" s="214" t="s">
        <v>1917</v>
      </c>
      <c r="C948" s="211">
        <v>0</v>
      </c>
      <c r="D948" s="211">
        <v>0</v>
      </c>
      <c r="E948" s="211">
        <v>0</v>
      </c>
    </row>
    <row r="949" ht="20" hidden="1" customHeight="1" spans="1:5">
      <c r="A949" s="212" t="s">
        <v>1918</v>
      </c>
      <c r="B949" s="214" t="s">
        <v>1919</v>
      </c>
      <c r="C949" s="211">
        <v>0</v>
      </c>
      <c r="D949" s="211">
        <v>0</v>
      </c>
      <c r="E949" s="211">
        <v>0</v>
      </c>
    </row>
    <row r="950" ht="20" hidden="1" customHeight="1" spans="1:5">
      <c r="A950" s="212" t="s">
        <v>1920</v>
      </c>
      <c r="B950" s="214" t="s">
        <v>1921</v>
      </c>
      <c r="C950" s="211">
        <v>0</v>
      </c>
      <c r="D950" s="211">
        <v>0</v>
      </c>
      <c r="E950" s="211">
        <v>0</v>
      </c>
    </row>
    <row r="951" ht="20" hidden="1" customHeight="1" spans="1:5">
      <c r="A951" s="212" t="s">
        <v>1922</v>
      </c>
      <c r="B951" s="214" t="s">
        <v>1923</v>
      </c>
      <c r="C951" s="211">
        <v>0</v>
      </c>
      <c r="D951" s="211">
        <v>0</v>
      </c>
      <c r="E951" s="211">
        <v>0</v>
      </c>
    </row>
    <row r="952" ht="20" customHeight="1" spans="1:5">
      <c r="A952" s="212" t="s">
        <v>720</v>
      </c>
      <c r="B952" s="214" t="s">
        <v>126</v>
      </c>
      <c r="C952" s="211">
        <v>175.9062</v>
      </c>
      <c r="D952" s="211">
        <v>175.9062</v>
      </c>
      <c r="E952" s="211">
        <v>0</v>
      </c>
    </row>
    <row r="953" ht="20" hidden="1" customHeight="1" spans="1:5">
      <c r="A953" s="212" t="s">
        <v>1924</v>
      </c>
      <c r="B953" s="214" t="s">
        <v>1925</v>
      </c>
      <c r="C953" s="211">
        <v>0</v>
      </c>
      <c r="D953" s="211">
        <v>0</v>
      </c>
      <c r="E953" s="211">
        <v>0</v>
      </c>
    </row>
    <row r="954" ht="20" customHeight="1" spans="1:5">
      <c r="A954" s="212" t="s">
        <v>721</v>
      </c>
      <c r="B954" s="213" t="s">
        <v>722</v>
      </c>
      <c r="C954" s="211">
        <v>11384.932</v>
      </c>
      <c r="D954" s="211">
        <v>9931.932</v>
      </c>
      <c r="E954" s="211">
        <v>1453</v>
      </c>
    </row>
    <row r="955" ht="20" customHeight="1" spans="1:5">
      <c r="A955" s="212" t="s">
        <v>723</v>
      </c>
      <c r="B955" s="214" t="s">
        <v>724</v>
      </c>
      <c r="C955" s="211">
        <v>1353</v>
      </c>
      <c r="D955" s="211">
        <v>0</v>
      </c>
      <c r="E955" s="211">
        <v>1353</v>
      </c>
    </row>
    <row r="956" ht="20" hidden="1" customHeight="1" spans="1:5">
      <c r="A956" s="212" t="s">
        <v>1926</v>
      </c>
      <c r="B956" s="214" t="s">
        <v>1927</v>
      </c>
      <c r="C956" s="211">
        <v>0</v>
      </c>
      <c r="D956" s="211">
        <v>0</v>
      </c>
      <c r="E956" s="211">
        <v>0</v>
      </c>
    </row>
    <row r="957" ht="20" customHeight="1" spans="1:5">
      <c r="A957" s="212" t="s">
        <v>725</v>
      </c>
      <c r="B957" s="214" t="s">
        <v>726</v>
      </c>
      <c r="C957" s="211">
        <v>9731.932</v>
      </c>
      <c r="D957" s="211">
        <v>9731.932</v>
      </c>
      <c r="E957" s="211">
        <v>0</v>
      </c>
    </row>
    <row r="958" ht="20" customHeight="1" spans="1:5">
      <c r="A958" s="212" t="s">
        <v>727</v>
      </c>
      <c r="B958" s="214" t="s">
        <v>728</v>
      </c>
      <c r="C958" s="211">
        <v>200</v>
      </c>
      <c r="D958" s="211">
        <v>200</v>
      </c>
      <c r="E958" s="211">
        <v>0</v>
      </c>
    </row>
    <row r="959" ht="20" customHeight="1" spans="1:5">
      <c r="A959" s="212" t="s">
        <v>729</v>
      </c>
      <c r="B959" s="214" t="s">
        <v>730</v>
      </c>
      <c r="C959" s="211">
        <v>100</v>
      </c>
      <c r="D959" s="211">
        <v>0</v>
      </c>
      <c r="E959" s="211">
        <v>100</v>
      </c>
    </row>
    <row r="960" ht="20" hidden="1" customHeight="1" spans="1:5">
      <c r="A960" s="212" t="s">
        <v>1928</v>
      </c>
      <c r="B960" s="214" t="s">
        <v>1929</v>
      </c>
      <c r="C960" s="211">
        <v>0</v>
      </c>
      <c r="D960" s="211">
        <v>0</v>
      </c>
      <c r="E960" s="211">
        <v>0</v>
      </c>
    </row>
    <row r="961" ht="20" customHeight="1" spans="1:5">
      <c r="A961" s="212" t="s">
        <v>731</v>
      </c>
      <c r="B961" s="213" t="s">
        <v>732</v>
      </c>
      <c r="C961" s="211">
        <f>6034+60</f>
        <v>6094</v>
      </c>
      <c r="D961" s="211">
        <f>1842+60</f>
        <v>1902</v>
      </c>
      <c r="E961" s="211">
        <v>4192</v>
      </c>
    </row>
    <row r="962" ht="20" customHeight="1" spans="1:5">
      <c r="A962" s="212" t="s">
        <v>733</v>
      </c>
      <c r="B962" s="214" t="s">
        <v>734</v>
      </c>
      <c r="C962" s="211">
        <v>300</v>
      </c>
      <c r="D962" s="211">
        <v>300</v>
      </c>
      <c r="E962" s="211">
        <v>0</v>
      </c>
    </row>
    <row r="963" ht="20" customHeight="1" spans="1:5">
      <c r="A963" s="212" t="s">
        <v>735</v>
      </c>
      <c r="B963" s="214" t="s">
        <v>736</v>
      </c>
      <c r="C963" s="211">
        <v>5205</v>
      </c>
      <c r="D963" s="211">
        <v>1304</v>
      </c>
      <c r="E963" s="211">
        <v>3901</v>
      </c>
    </row>
    <row r="964" ht="20" customHeight="1" spans="1:5">
      <c r="A964" s="212" t="s">
        <v>737</v>
      </c>
      <c r="B964" s="214" t="s">
        <v>738</v>
      </c>
      <c r="C964" s="211">
        <v>329</v>
      </c>
      <c r="D964" s="211">
        <v>38</v>
      </c>
      <c r="E964" s="211">
        <v>291</v>
      </c>
    </row>
    <row r="965" ht="20" customHeight="1" spans="1:5">
      <c r="A965" s="212" t="s">
        <v>739</v>
      </c>
      <c r="B965" s="214" t="s">
        <v>740</v>
      </c>
      <c r="C965" s="211">
        <v>200</v>
      </c>
      <c r="D965" s="211">
        <v>200</v>
      </c>
      <c r="E965" s="211">
        <v>0</v>
      </c>
    </row>
    <row r="966" ht="20" customHeight="1" spans="1:5">
      <c r="A966" s="212" t="s">
        <v>741</v>
      </c>
      <c r="B966" s="214" t="s">
        <v>742</v>
      </c>
      <c r="C966" s="211">
        <v>60</v>
      </c>
      <c r="D966" s="211">
        <v>60</v>
      </c>
      <c r="E966" s="211">
        <v>0</v>
      </c>
    </row>
    <row r="967" ht="20" customHeight="1" spans="1:5">
      <c r="A967" s="212" t="s">
        <v>743</v>
      </c>
      <c r="B967" s="213" t="s">
        <v>744</v>
      </c>
      <c r="C967" s="211">
        <v>2759</v>
      </c>
      <c r="D967" s="211">
        <v>0</v>
      </c>
      <c r="E967" s="211">
        <v>2759</v>
      </c>
    </row>
    <row r="968" ht="20" hidden="1" customHeight="1" spans="1:5">
      <c r="A968" s="212" t="s">
        <v>1930</v>
      </c>
      <c r="B968" s="214" t="s">
        <v>1931</v>
      </c>
      <c r="C968" s="211">
        <v>0</v>
      </c>
      <c r="D968" s="211">
        <v>0</v>
      </c>
      <c r="E968" s="211">
        <v>0</v>
      </c>
    </row>
    <row r="969" ht="20" customHeight="1" spans="1:5">
      <c r="A969" s="212" t="s">
        <v>745</v>
      </c>
      <c r="B969" s="214" t="s">
        <v>746</v>
      </c>
      <c r="C969" s="211">
        <v>2759</v>
      </c>
      <c r="D969" s="211">
        <v>0</v>
      </c>
      <c r="E969" s="211">
        <v>2759</v>
      </c>
    </row>
    <row r="970" ht="20" hidden="1" customHeight="1" spans="1:5">
      <c r="A970" s="212" t="s">
        <v>1932</v>
      </c>
      <c r="B970" s="213" t="s">
        <v>1933</v>
      </c>
      <c r="C970" s="211">
        <v>0</v>
      </c>
      <c r="D970" s="211">
        <v>0</v>
      </c>
      <c r="E970" s="211">
        <v>0</v>
      </c>
    </row>
    <row r="971" ht="20" hidden="1" customHeight="1" spans="1:5">
      <c r="A971" s="212" t="s">
        <v>1934</v>
      </c>
      <c r="B971" s="214" t="s">
        <v>1935</v>
      </c>
      <c r="C971" s="211">
        <v>0</v>
      </c>
      <c r="D971" s="211">
        <v>0</v>
      </c>
      <c r="E971" s="211">
        <v>0</v>
      </c>
    </row>
    <row r="972" ht="20" hidden="1" customHeight="1" spans="1:5">
      <c r="A972" s="212" t="s">
        <v>1936</v>
      </c>
      <c r="B972" s="214" t="s">
        <v>1937</v>
      </c>
      <c r="C972" s="211">
        <v>0</v>
      </c>
      <c r="D972" s="211">
        <v>0</v>
      </c>
      <c r="E972" s="211">
        <v>0</v>
      </c>
    </row>
    <row r="973" ht="20" customHeight="1" spans="1:5">
      <c r="A973" s="212" t="s">
        <v>747</v>
      </c>
      <c r="B973" s="213" t="s">
        <v>748</v>
      </c>
      <c r="C973" s="211">
        <v>9460.107</v>
      </c>
      <c r="D973" s="211">
        <v>4555.107</v>
      </c>
      <c r="E973" s="211">
        <v>4905</v>
      </c>
    </row>
    <row r="974" ht="20" customHeight="1" spans="1:5">
      <c r="A974" s="212" t="s">
        <v>749</v>
      </c>
      <c r="B974" s="213" t="s">
        <v>750</v>
      </c>
      <c r="C974" s="211">
        <v>6689.867</v>
      </c>
      <c r="D974" s="211">
        <v>4398.867</v>
      </c>
      <c r="E974" s="211">
        <v>2291</v>
      </c>
    </row>
    <row r="975" ht="20" customHeight="1" spans="1:5">
      <c r="A975" s="212" t="s">
        <v>751</v>
      </c>
      <c r="B975" s="214" t="s">
        <v>92</v>
      </c>
      <c r="C975" s="211">
        <v>182.3642</v>
      </c>
      <c r="D975" s="211">
        <v>182.3642</v>
      </c>
      <c r="E975" s="211">
        <v>0</v>
      </c>
    </row>
    <row r="976" ht="20" hidden="1" customHeight="1" spans="1:5">
      <c r="A976" s="212" t="s">
        <v>1938</v>
      </c>
      <c r="B976" s="214" t="s">
        <v>94</v>
      </c>
      <c r="C976" s="211">
        <v>0</v>
      </c>
      <c r="D976" s="211">
        <v>0</v>
      </c>
      <c r="E976" s="211">
        <v>0</v>
      </c>
    </row>
    <row r="977" ht="20" hidden="1" customHeight="1" spans="1:5">
      <c r="A977" s="212" t="s">
        <v>1939</v>
      </c>
      <c r="B977" s="214" t="s">
        <v>120</v>
      </c>
      <c r="C977" s="211">
        <v>0</v>
      </c>
      <c r="D977" s="211">
        <v>0</v>
      </c>
      <c r="E977" s="211">
        <v>0</v>
      </c>
    </row>
    <row r="978" ht="20" hidden="1" customHeight="1" spans="1:5">
      <c r="A978" s="212" t="s">
        <v>1940</v>
      </c>
      <c r="B978" s="214" t="s">
        <v>1941</v>
      </c>
      <c r="C978" s="211">
        <v>0</v>
      </c>
      <c r="D978" s="211">
        <v>0</v>
      </c>
      <c r="E978" s="211">
        <v>0</v>
      </c>
    </row>
    <row r="979" ht="20" customHeight="1" spans="1:5">
      <c r="A979" s="212" t="s">
        <v>752</v>
      </c>
      <c r="B979" s="214" t="s">
        <v>753</v>
      </c>
      <c r="C979" s="211">
        <v>4179.2974</v>
      </c>
      <c r="D979" s="211">
        <v>1888.2974</v>
      </c>
      <c r="E979" s="211">
        <v>2291</v>
      </c>
    </row>
    <row r="980" ht="20" hidden="1" customHeight="1" spans="1:5">
      <c r="A980" s="212" t="s">
        <v>1942</v>
      </c>
      <c r="B980" s="214" t="s">
        <v>1943</v>
      </c>
      <c r="C980" s="211">
        <v>0</v>
      </c>
      <c r="D980" s="211">
        <v>0</v>
      </c>
      <c r="E980" s="211">
        <v>0</v>
      </c>
    </row>
    <row r="981" ht="20" customHeight="1" spans="1:5">
      <c r="A981" s="212" t="s">
        <v>754</v>
      </c>
      <c r="B981" s="214" t="s">
        <v>755</v>
      </c>
      <c r="C981" s="211">
        <v>285.1164</v>
      </c>
      <c r="D981" s="211">
        <v>285.1164</v>
      </c>
      <c r="E981" s="211">
        <v>0</v>
      </c>
    </row>
    <row r="982" ht="20" customHeight="1" spans="1:5">
      <c r="A982" s="212" t="s">
        <v>756</v>
      </c>
      <c r="B982" s="214" t="s">
        <v>757</v>
      </c>
      <c r="C982" s="211">
        <v>1430.422</v>
      </c>
      <c r="D982" s="211">
        <v>1430.422</v>
      </c>
      <c r="E982" s="211">
        <v>0</v>
      </c>
    </row>
    <row r="983" ht="20" hidden="1" customHeight="1" spans="1:5">
      <c r="A983" s="212" t="s">
        <v>1944</v>
      </c>
      <c r="B983" s="214" t="s">
        <v>1945</v>
      </c>
      <c r="C983" s="211">
        <v>0</v>
      </c>
      <c r="D983" s="211">
        <v>0</v>
      </c>
      <c r="E983" s="211">
        <v>0</v>
      </c>
    </row>
    <row r="984" ht="20" hidden="1" customHeight="1" spans="1:5">
      <c r="A984" s="212" t="s">
        <v>1946</v>
      </c>
      <c r="B984" s="214" t="s">
        <v>1947</v>
      </c>
      <c r="C984" s="211">
        <v>0</v>
      </c>
      <c r="D984" s="211">
        <v>0</v>
      </c>
      <c r="E984" s="211">
        <v>0</v>
      </c>
    </row>
    <row r="985" ht="20" hidden="1" customHeight="1" spans="1:5">
      <c r="A985" s="212" t="s">
        <v>1948</v>
      </c>
      <c r="B985" s="214" t="s">
        <v>1949</v>
      </c>
      <c r="C985" s="211">
        <v>0</v>
      </c>
      <c r="D985" s="211">
        <v>0</v>
      </c>
      <c r="E985" s="211">
        <v>0</v>
      </c>
    </row>
    <row r="986" ht="20" hidden="1" customHeight="1" spans="1:5">
      <c r="A986" s="212" t="s">
        <v>1950</v>
      </c>
      <c r="B986" s="214" t="s">
        <v>1951</v>
      </c>
      <c r="C986" s="211">
        <v>0</v>
      </c>
      <c r="D986" s="211">
        <v>0</v>
      </c>
      <c r="E986" s="211">
        <v>0</v>
      </c>
    </row>
    <row r="987" ht="20" hidden="1" customHeight="1" spans="1:5">
      <c r="A987" s="212" t="s">
        <v>1952</v>
      </c>
      <c r="B987" s="214" t="s">
        <v>1953</v>
      </c>
      <c r="C987" s="211">
        <v>0</v>
      </c>
      <c r="D987" s="211">
        <v>0</v>
      </c>
      <c r="E987" s="211">
        <v>0</v>
      </c>
    </row>
    <row r="988" ht="20" hidden="1" customHeight="1" spans="1:5">
      <c r="A988" s="212" t="s">
        <v>1954</v>
      </c>
      <c r="B988" s="214" t="s">
        <v>1955</v>
      </c>
      <c r="C988" s="211">
        <v>0</v>
      </c>
      <c r="D988" s="211">
        <v>0</v>
      </c>
      <c r="E988" s="211">
        <v>0</v>
      </c>
    </row>
    <row r="989" ht="20" hidden="1" customHeight="1" spans="1:5">
      <c r="A989" s="212" t="s">
        <v>1956</v>
      </c>
      <c r="B989" s="214" t="s">
        <v>1957</v>
      </c>
      <c r="C989" s="211">
        <v>0</v>
      </c>
      <c r="D989" s="211">
        <v>0</v>
      </c>
      <c r="E989" s="211">
        <v>0</v>
      </c>
    </row>
    <row r="990" ht="20" hidden="1" customHeight="1" spans="1:5">
      <c r="A990" s="212" t="s">
        <v>1958</v>
      </c>
      <c r="B990" s="214" t="s">
        <v>1959</v>
      </c>
      <c r="C990" s="211">
        <v>0</v>
      </c>
      <c r="D990" s="211">
        <v>0</v>
      </c>
      <c r="E990" s="211">
        <v>0</v>
      </c>
    </row>
    <row r="991" ht="20" hidden="1" customHeight="1" spans="1:5">
      <c r="A991" s="212" t="s">
        <v>1960</v>
      </c>
      <c r="B991" s="214" t="s">
        <v>1961</v>
      </c>
      <c r="C991" s="211">
        <v>0</v>
      </c>
      <c r="D991" s="211">
        <v>0</v>
      </c>
      <c r="E991" s="211">
        <v>0</v>
      </c>
    </row>
    <row r="992" ht="20" customHeight="1" spans="1:5">
      <c r="A992" s="212" t="s">
        <v>758</v>
      </c>
      <c r="B992" s="214" t="s">
        <v>759</v>
      </c>
      <c r="C992" s="211">
        <v>612.667</v>
      </c>
      <c r="D992" s="211">
        <v>612.667</v>
      </c>
      <c r="E992" s="211">
        <v>0</v>
      </c>
    </row>
    <row r="993" ht="20" hidden="1" customHeight="1" spans="1:5">
      <c r="A993" s="212" t="s">
        <v>1962</v>
      </c>
      <c r="B993" s="214" t="s">
        <v>1963</v>
      </c>
      <c r="C993" s="211">
        <v>0</v>
      </c>
      <c r="D993" s="211">
        <v>0</v>
      </c>
      <c r="E993" s="211">
        <v>0</v>
      </c>
    </row>
    <row r="994" ht="20" hidden="1" customHeight="1" spans="1:5">
      <c r="A994" s="212" t="s">
        <v>1964</v>
      </c>
      <c r="B994" s="214" t="s">
        <v>1965</v>
      </c>
      <c r="C994" s="211">
        <v>0</v>
      </c>
      <c r="D994" s="211">
        <v>0</v>
      </c>
      <c r="E994" s="211">
        <v>0</v>
      </c>
    </row>
    <row r="995" ht="20" hidden="1" customHeight="1" spans="1:5">
      <c r="A995" s="212" t="s">
        <v>1966</v>
      </c>
      <c r="B995" s="213" t="s">
        <v>1967</v>
      </c>
      <c r="C995" s="211">
        <v>0</v>
      </c>
      <c r="D995" s="211">
        <v>0</v>
      </c>
      <c r="E995" s="211">
        <v>0</v>
      </c>
    </row>
    <row r="996" ht="20" hidden="1" customHeight="1" spans="1:5">
      <c r="A996" s="212" t="s">
        <v>1968</v>
      </c>
      <c r="B996" s="214" t="s">
        <v>92</v>
      </c>
      <c r="C996" s="211">
        <v>0</v>
      </c>
      <c r="D996" s="211">
        <v>0</v>
      </c>
      <c r="E996" s="211">
        <v>0</v>
      </c>
    </row>
    <row r="997" ht="20" hidden="1" customHeight="1" spans="1:5">
      <c r="A997" s="212" t="s">
        <v>1969</v>
      </c>
      <c r="B997" s="214" t="s">
        <v>94</v>
      </c>
      <c r="C997" s="211">
        <v>0</v>
      </c>
      <c r="D997" s="211">
        <v>0</v>
      </c>
      <c r="E997" s="211">
        <v>0</v>
      </c>
    </row>
    <row r="998" ht="20" hidden="1" customHeight="1" spans="1:5">
      <c r="A998" s="212" t="s">
        <v>1970</v>
      </c>
      <c r="B998" s="214" t="s">
        <v>120</v>
      </c>
      <c r="C998" s="211">
        <v>0</v>
      </c>
      <c r="D998" s="211">
        <v>0</v>
      </c>
      <c r="E998" s="211">
        <v>0</v>
      </c>
    </row>
    <row r="999" ht="20" hidden="1" customHeight="1" spans="1:5">
      <c r="A999" s="212" t="s">
        <v>1971</v>
      </c>
      <c r="B999" s="214" t="s">
        <v>1972</v>
      </c>
      <c r="C999" s="211">
        <v>0</v>
      </c>
      <c r="D999" s="211">
        <v>0</v>
      </c>
      <c r="E999" s="211">
        <v>0</v>
      </c>
    </row>
    <row r="1000" ht="20" hidden="1" customHeight="1" spans="1:5">
      <c r="A1000" s="212" t="s">
        <v>1973</v>
      </c>
      <c r="B1000" s="214" t="s">
        <v>1974</v>
      </c>
      <c r="C1000" s="211">
        <v>0</v>
      </c>
      <c r="D1000" s="211">
        <v>0</v>
      </c>
      <c r="E1000" s="211">
        <v>0</v>
      </c>
    </row>
    <row r="1001" ht="20" hidden="1" customHeight="1" spans="1:5">
      <c r="A1001" s="212" t="s">
        <v>1975</v>
      </c>
      <c r="B1001" s="214" t="s">
        <v>1976</v>
      </c>
      <c r="C1001" s="211">
        <v>0</v>
      </c>
      <c r="D1001" s="211">
        <v>0</v>
      </c>
      <c r="E1001" s="211">
        <v>0</v>
      </c>
    </row>
    <row r="1002" ht="20" hidden="1" customHeight="1" spans="1:5">
      <c r="A1002" s="212" t="s">
        <v>1977</v>
      </c>
      <c r="B1002" s="214" t="s">
        <v>1978</v>
      </c>
      <c r="C1002" s="211">
        <v>0</v>
      </c>
      <c r="D1002" s="211">
        <v>0</v>
      </c>
      <c r="E1002" s="211">
        <v>0</v>
      </c>
    </row>
    <row r="1003" ht="20" hidden="1" customHeight="1" spans="1:5">
      <c r="A1003" s="212" t="s">
        <v>1979</v>
      </c>
      <c r="B1003" s="214" t="s">
        <v>1980</v>
      </c>
      <c r="C1003" s="211">
        <v>0</v>
      </c>
      <c r="D1003" s="211">
        <v>0</v>
      </c>
      <c r="E1003" s="211">
        <v>0</v>
      </c>
    </row>
    <row r="1004" ht="20" hidden="1" customHeight="1" spans="1:5">
      <c r="A1004" s="212" t="s">
        <v>1981</v>
      </c>
      <c r="B1004" s="214" t="s">
        <v>1982</v>
      </c>
      <c r="C1004" s="211">
        <v>0</v>
      </c>
      <c r="D1004" s="211">
        <v>0</v>
      </c>
      <c r="E1004" s="211">
        <v>0</v>
      </c>
    </row>
    <row r="1005" ht="20" hidden="1" customHeight="1" spans="1:5">
      <c r="A1005" s="212" t="s">
        <v>1983</v>
      </c>
      <c r="B1005" s="213" t="s">
        <v>1984</v>
      </c>
      <c r="C1005" s="211">
        <v>0</v>
      </c>
      <c r="D1005" s="211">
        <v>0</v>
      </c>
      <c r="E1005" s="211">
        <v>0</v>
      </c>
    </row>
    <row r="1006" ht="20" hidden="1" customHeight="1" spans="1:5">
      <c r="A1006" s="212" t="s">
        <v>1985</v>
      </c>
      <c r="B1006" s="214" t="s">
        <v>92</v>
      </c>
      <c r="C1006" s="211">
        <v>0</v>
      </c>
      <c r="D1006" s="211">
        <v>0</v>
      </c>
      <c r="E1006" s="211">
        <v>0</v>
      </c>
    </row>
    <row r="1007" ht="20" hidden="1" customHeight="1" spans="1:5">
      <c r="A1007" s="212" t="s">
        <v>1986</v>
      </c>
      <c r="B1007" s="214" t="s">
        <v>94</v>
      </c>
      <c r="C1007" s="211">
        <v>0</v>
      </c>
      <c r="D1007" s="211">
        <v>0</v>
      </c>
      <c r="E1007" s="211">
        <v>0</v>
      </c>
    </row>
    <row r="1008" ht="20" hidden="1" customHeight="1" spans="1:5">
      <c r="A1008" s="212" t="s">
        <v>1987</v>
      </c>
      <c r="B1008" s="214" t="s">
        <v>120</v>
      </c>
      <c r="C1008" s="211">
        <v>0</v>
      </c>
      <c r="D1008" s="211">
        <v>0</v>
      </c>
      <c r="E1008" s="211">
        <v>0</v>
      </c>
    </row>
    <row r="1009" ht="20" hidden="1" customHeight="1" spans="1:5">
      <c r="A1009" s="212" t="s">
        <v>1988</v>
      </c>
      <c r="B1009" s="214" t="s">
        <v>1989</v>
      </c>
      <c r="C1009" s="211">
        <v>0</v>
      </c>
      <c r="D1009" s="211">
        <v>0</v>
      </c>
      <c r="E1009" s="211">
        <v>0</v>
      </c>
    </row>
    <row r="1010" ht="20" hidden="1" customHeight="1" spans="1:5">
      <c r="A1010" s="212" t="s">
        <v>1990</v>
      </c>
      <c r="B1010" s="214" t="s">
        <v>1991</v>
      </c>
      <c r="C1010" s="211">
        <v>0</v>
      </c>
      <c r="D1010" s="211">
        <v>0</v>
      </c>
      <c r="E1010" s="211">
        <v>0</v>
      </c>
    </row>
    <row r="1011" ht="20" hidden="1" customHeight="1" spans="1:5">
      <c r="A1011" s="212" t="s">
        <v>1992</v>
      </c>
      <c r="B1011" s="214" t="s">
        <v>1993</v>
      </c>
      <c r="C1011" s="211">
        <v>0</v>
      </c>
      <c r="D1011" s="211">
        <v>0</v>
      </c>
      <c r="E1011" s="211">
        <v>0</v>
      </c>
    </row>
    <row r="1012" ht="20" hidden="1" customHeight="1" spans="1:5">
      <c r="A1012" s="212" t="s">
        <v>1994</v>
      </c>
      <c r="B1012" s="214" t="s">
        <v>1995</v>
      </c>
      <c r="C1012" s="211">
        <v>0</v>
      </c>
      <c r="D1012" s="211">
        <v>0</v>
      </c>
      <c r="E1012" s="211">
        <v>0</v>
      </c>
    </row>
    <row r="1013" ht="20" hidden="1" customHeight="1" spans="1:5">
      <c r="A1013" s="212" t="s">
        <v>1996</v>
      </c>
      <c r="B1013" s="214" t="s">
        <v>1997</v>
      </c>
      <c r="C1013" s="211">
        <v>0</v>
      </c>
      <c r="D1013" s="211">
        <v>0</v>
      </c>
      <c r="E1013" s="211">
        <v>0</v>
      </c>
    </row>
    <row r="1014" ht="20" hidden="1" customHeight="1" spans="1:5">
      <c r="A1014" s="212" t="s">
        <v>1998</v>
      </c>
      <c r="B1014" s="214" t="s">
        <v>1999</v>
      </c>
      <c r="C1014" s="211">
        <v>0</v>
      </c>
      <c r="D1014" s="211">
        <v>0</v>
      </c>
      <c r="E1014" s="211">
        <v>0</v>
      </c>
    </row>
    <row r="1015" ht="20" hidden="1" customHeight="1" spans="1:5">
      <c r="A1015" s="212" t="s">
        <v>2000</v>
      </c>
      <c r="B1015" s="213" t="s">
        <v>2001</v>
      </c>
      <c r="C1015" s="211">
        <v>0</v>
      </c>
      <c r="D1015" s="211">
        <v>0</v>
      </c>
      <c r="E1015" s="211">
        <v>0</v>
      </c>
    </row>
    <row r="1016" ht="20" hidden="1" customHeight="1" spans="1:5">
      <c r="A1016" s="212" t="s">
        <v>2002</v>
      </c>
      <c r="B1016" s="214" t="s">
        <v>92</v>
      </c>
      <c r="C1016" s="211">
        <v>0</v>
      </c>
      <c r="D1016" s="211">
        <v>0</v>
      </c>
      <c r="E1016" s="211">
        <v>0</v>
      </c>
    </row>
    <row r="1017" ht="20" hidden="1" customHeight="1" spans="1:5">
      <c r="A1017" s="212" t="s">
        <v>2003</v>
      </c>
      <c r="B1017" s="214" t="s">
        <v>94</v>
      </c>
      <c r="C1017" s="211">
        <v>0</v>
      </c>
      <c r="D1017" s="211">
        <v>0</v>
      </c>
      <c r="E1017" s="211">
        <v>0</v>
      </c>
    </row>
    <row r="1018" ht="20" hidden="1" customHeight="1" spans="1:5">
      <c r="A1018" s="212" t="s">
        <v>2004</v>
      </c>
      <c r="B1018" s="214" t="s">
        <v>120</v>
      </c>
      <c r="C1018" s="211">
        <v>0</v>
      </c>
      <c r="D1018" s="211">
        <v>0</v>
      </c>
      <c r="E1018" s="211">
        <v>0</v>
      </c>
    </row>
    <row r="1019" ht="20" hidden="1" customHeight="1" spans="1:5">
      <c r="A1019" s="212" t="s">
        <v>2005</v>
      </c>
      <c r="B1019" s="214" t="s">
        <v>1980</v>
      </c>
      <c r="C1019" s="211">
        <v>0</v>
      </c>
      <c r="D1019" s="211">
        <v>0</v>
      </c>
      <c r="E1019" s="211">
        <v>0</v>
      </c>
    </row>
    <row r="1020" ht="20" hidden="1" customHeight="1" spans="1:5">
      <c r="A1020" s="212" t="s">
        <v>2006</v>
      </c>
      <c r="B1020" s="214" t="s">
        <v>2007</v>
      </c>
      <c r="C1020" s="211">
        <v>0</v>
      </c>
      <c r="D1020" s="211">
        <v>0</v>
      </c>
      <c r="E1020" s="211">
        <v>0</v>
      </c>
    </row>
    <row r="1021" ht="20" hidden="1" customHeight="1" spans="1:5">
      <c r="A1021" s="212" t="s">
        <v>2008</v>
      </c>
      <c r="B1021" s="214" t="s">
        <v>2009</v>
      </c>
      <c r="C1021" s="211">
        <v>0</v>
      </c>
      <c r="D1021" s="211">
        <v>0</v>
      </c>
      <c r="E1021" s="211">
        <v>0</v>
      </c>
    </row>
    <row r="1022" ht="20" customHeight="1" spans="1:5">
      <c r="A1022" s="212" t="s">
        <v>760</v>
      </c>
      <c r="B1022" s="213" t="s">
        <v>761</v>
      </c>
      <c r="C1022" s="211">
        <v>2770.24</v>
      </c>
      <c r="D1022" s="211">
        <v>156.24</v>
      </c>
      <c r="E1022" s="211">
        <v>2614</v>
      </c>
    </row>
    <row r="1023" ht="20" customHeight="1" spans="1:5">
      <c r="A1023" s="212" t="s">
        <v>762</v>
      </c>
      <c r="B1023" s="214" t="s">
        <v>763</v>
      </c>
      <c r="C1023" s="211">
        <v>156.24</v>
      </c>
      <c r="D1023" s="211">
        <v>156.24</v>
      </c>
      <c r="E1023" s="211">
        <v>0</v>
      </c>
    </row>
    <row r="1024" ht="20" customHeight="1" spans="1:5">
      <c r="A1024" s="212" t="s">
        <v>764</v>
      </c>
      <c r="B1024" s="214" t="s">
        <v>765</v>
      </c>
      <c r="C1024" s="211">
        <v>2614</v>
      </c>
      <c r="D1024" s="211">
        <v>0</v>
      </c>
      <c r="E1024" s="211">
        <v>2614</v>
      </c>
    </row>
    <row r="1025" ht="20" hidden="1" customHeight="1" spans="1:5">
      <c r="A1025" s="212" t="s">
        <v>2010</v>
      </c>
      <c r="B1025" s="213" t="s">
        <v>2011</v>
      </c>
      <c r="C1025" s="211">
        <v>0</v>
      </c>
      <c r="D1025" s="211">
        <v>0</v>
      </c>
      <c r="E1025" s="211">
        <v>0</v>
      </c>
    </row>
    <row r="1026" ht="20" hidden="1" customHeight="1" spans="1:5">
      <c r="A1026" s="212" t="s">
        <v>2012</v>
      </c>
      <c r="B1026" s="213" t="s">
        <v>2013</v>
      </c>
      <c r="C1026" s="211">
        <v>0</v>
      </c>
      <c r="D1026" s="211">
        <v>0</v>
      </c>
      <c r="E1026" s="211">
        <v>0</v>
      </c>
    </row>
    <row r="1027" ht="20" hidden="1" customHeight="1" spans="1:5">
      <c r="A1027" s="212" t="s">
        <v>2014</v>
      </c>
      <c r="B1027" s="214" t="s">
        <v>92</v>
      </c>
      <c r="C1027" s="211">
        <v>0</v>
      </c>
      <c r="D1027" s="211">
        <v>0</v>
      </c>
      <c r="E1027" s="211">
        <v>0</v>
      </c>
    </row>
    <row r="1028" ht="20" hidden="1" customHeight="1" spans="1:5">
      <c r="A1028" s="212" t="s">
        <v>2015</v>
      </c>
      <c r="B1028" s="214" t="s">
        <v>94</v>
      </c>
      <c r="C1028" s="211">
        <v>0</v>
      </c>
      <c r="D1028" s="211">
        <v>0</v>
      </c>
      <c r="E1028" s="211">
        <v>0</v>
      </c>
    </row>
    <row r="1029" ht="20" hidden="1" customHeight="1" spans="1:5">
      <c r="A1029" s="212" t="s">
        <v>2016</v>
      </c>
      <c r="B1029" s="214" t="s">
        <v>120</v>
      </c>
      <c r="C1029" s="211">
        <v>0</v>
      </c>
      <c r="D1029" s="211">
        <v>0</v>
      </c>
      <c r="E1029" s="211">
        <v>0</v>
      </c>
    </row>
    <row r="1030" ht="20" hidden="1" customHeight="1" spans="1:5">
      <c r="A1030" s="212" t="s">
        <v>2017</v>
      </c>
      <c r="B1030" s="214" t="s">
        <v>2018</v>
      </c>
      <c r="C1030" s="211">
        <v>0</v>
      </c>
      <c r="D1030" s="211">
        <v>0</v>
      </c>
      <c r="E1030" s="211">
        <v>0</v>
      </c>
    </row>
    <row r="1031" ht="20" hidden="1" customHeight="1" spans="1:5">
      <c r="A1031" s="212" t="s">
        <v>2019</v>
      </c>
      <c r="B1031" s="214" t="s">
        <v>2020</v>
      </c>
      <c r="C1031" s="211">
        <v>0</v>
      </c>
      <c r="D1031" s="211">
        <v>0</v>
      </c>
      <c r="E1031" s="211">
        <v>0</v>
      </c>
    </row>
    <row r="1032" ht="20" hidden="1" customHeight="1" spans="1:5">
      <c r="A1032" s="212" t="s">
        <v>2021</v>
      </c>
      <c r="B1032" s="214" t="s">
        <v>2022</v>
      </c>
      <c r="C1032" s="211">
        <v>0</v>
      </c>
      <c r="D1032" s="211">
        <v>0</v>
      </c>
      <c r="E1032" s="211">
        <v>0</v>
      </c>
    </row>
    <row r="1033" ht="20" hidden="1" customHeight="1" spans="1:5">
      <c r="A1033" s="212" t="s">
        <v>2023</v>
      </c>
      <c r="B1033" s="214" t="s">
        <v>2024</v>
      </c>
      <c r="C1033" s="211">
        <v>0</v>
      </c>
      <c r="D1033" s="211">
        <v>0</v>
      </c>
      <c r="E1033" s="211">
        <v>0</v>
      </c>
    </row>
    <row r="1034" ht="20" hidden="1" customHeight="1" spans="1:5">
      <c r="A1034" s="212" t="s">
        <v>2025</v>
      </c>
      <c r="B1034" s="214" t="s">
        <v>2026</v>
      </c>
      <c r="C1034" s="211">
        <v>0</v>
      </c>
      <c r="D1034" s="211">
        <v>0</v>
      </c>
      <c r="E1034" s="211">
        <v>0</v>
      </c>
    </row>
    <row r="1035" ht="20" hidden="1" customHeight="1" spans="1:5">
      <c r="A1035" s="212" t="s">
        <v>2027</v>
      </c>
      <c r="B1035" s="214" t="s">
        <v>2028</v>
      </c>
      <c r="C1035" s="211">
        <v>0</v>
      </c>
      <c r="D1035" s="211">
        <v>0</v>
      </c>
      <c r="E1035" s="211">
        <v>0</v>
      </c>
    </row>
    <row r="1036" ht="20" hidden="1" customHeight="1" spans="1:5">
      <c r="A1036" s="212" t="s">
        <v>2029</v>
      </c>
      <c r="B1036" s="213" t="s">
        <v>2030</v>
      </c>
      <c r="C1036" s="211">
        <v>0</v>
      </c>
      <c r="D1036" s="211">
        <v>0</v>
      </c>
      <c r="E1036" s="211">
        <v>0</v>
      </c>
    </row>
    <row r="1037" ht="20" hidden="1" customHeight="1" spans="1:5">
      <c r="A1037" s="212" t="s">
        <v>2031</v>
      </c>
      <c r="B1037" s="214" t="s">
        <v>92</v>
      </c>
      <c r="C1037" s="211">
        <v>0</v>
      </c>
      <c r="D1037" s="211">
        <v>0</v>
      </c>
      <c r="E1037" s="211">
        <v>0</v>
      </c>
    </row>
    <row r="1038" ht="20" hidden="1" customHeight="1" spans="1:5">
      <c r="A1038" s="212" t="s">
        <v>2032</v>
      </c>
      <c r="B1038" s="214" t="s">
        <v>94</v>
      </c>
      <c r="C1038" s="211">
        <v>0</v>
      </c>
      <c r="D1038" s="211">
        <v>0</v>
      </c>
      <c r="E1038" s="211">
        <v>0</v>
      </c>
    </row>
    <row r="1039" ht="20" hidden="1" customHeight="1" spans="1:5">
      <c r="A1039" s="212" t="s">
        <v>2033</v>
      </c>
      <c r="B1039" s="214" t="s">
        <v>120</v>
      </c>
      <c r="C1039" s="211">
        <v>0</v>
      </c>
      <c r="D1039" s="211">
        <v>0</v>
      </c>
      <c r="E1039" s="211">
        <v>0</v>
      </c>
    </row>
    <row r="1040" ht="20" hidden="1" customHeight="1" spans="1:5">
      <c r="A1040" s="212" t="s">
        <v>2034</v>
      </c>
      <c r="B1040" s="214" t="s">
        <v>2035</v>
      </c>
      <c r="C1040" s="211">
        <v>0</v>
      </c>
      <c r="D1040" s="211">
        <v>0</v>
      </c>
      <c r="E1040" s="211">
        <v>0</v>
      </c>
    </row>
    <row r="1041" ht="20" hidden="1" customHeight="1" spans="1:5">
      <c r="A1041" s="212" t="s">
        <v>2036</v>
      </c>
      <c r="B1041" s="214" t="s">
        <v>2037</v>
      </c>
      <c r="C1041" s="211">
        <v>0</v>
      </c>
      <c r="D1041" s="211">
        <v>0</v>
      </c>
      <c r="E1041" s="211">
        <v>0</v>
      </c>
    </row>
    <row r="1042" ht="20" hidden="1" customHeight="1" spans="1:5">
      <c r="A1042" s="212" t="s">
        <v>2038</v>
      </c>
      <c r="B1042" s="214" t="s">
        <v>2039</v>
      </c>
      <c r="C1042" s="211">
        <v>0</v>
      </c>
      <c r="D1042" s="211">
        <v>0</v>
      </c>
      <c r="E1042" s="211">
        <v>0</v>
      </c>
    </row>
    <row r="1043" ht="20" hidden="1" customHeight="1" spans="1:5">
      <c r="A1043" s="212" t="s">
        <v>2040</v>
      </c>
      <c r="B1043" s="214" t="s">
        <v>2041</v>
      </c>
      <c r="C1043" s="211">
        <v>0</v>
      </c>
      <c r="D1043" s="211">
        <v>0</v>
      </c>
      <c r="E1043" s="211">
        <v>0</v>
      </c>
    </row>
    <row r="1044" ht="20" hidden="1" customHeight="1" spans="1:5">
      <c r="A1044" s="212" t="s">
        <v>2042</v>
      </c>
      <c r="B1044" s="214" t="s">
        <v>2043</v>
      </c>
      <c r="C1044" s="211">
        <v>0</v>
      </c>
      <c r="D1044" s="211">
        <v>0</v>
      </c>
      <c r="E1044" s="211">
        <v>0</v>
      </c>
    </row>
    <row r="1045" ht="20" hidden="1" customHeight="1" spans="1:5">
      <c r="A1045" s="212" t="s">
        <v>2044</v>
      </c>
      <c r="B1045" s="214" t="s">
        <v>2045</v>
      </c>
      <c r="C1045" s="211">
        <v>0</v>
      </c>
      <c r="D1045" s="211">
        <v>0</v>
      </c>
      <c r="E1045" s="211">
        <v>0</v>
      </c>
    </row>
    <row r="1046" ht="20" hidden="1" customHeight="1" spans="1:5">
      <c r="A1046" s="212" t="s">
        <v>2046</v>
      </c>
      <c r="B1046" s="214" t="s">
        <v>2047</v>
      </c>
      <c r="C1046" s="211">
        <v>0</v>
      </c>
      <c r="D1046" s="211">
        <v>0</v>
      </c>
      <c r="E1046" s="211">
        <v>0</v>
      </c>
    </row>
    <row r="1047" ht="20" hidden="1" customHeight="1" spans="1:5">
      <c r="A1047" s="212" t="s">
        <v>2048</v>
      </c>
      <c r="B1047" s="214" t="s">
        <v>2049</v>
      </c>
      <c r="C1047" s="211">
        <v>0</v>
      </c>
      <c r="D1047" s="211">
        <v>0</v>
      </c>
      <c r="E1047" s="211">
        <v>0</v>
      </c>
    </row>
    <row r="1048" ht="20" hidden="1" customHeight="1" spans="1:5">
      <c r="A1048" s="212" t="s">
        <v>2050</v>
      </c>
      <c r="B1048" s="214" t="s">
        <v>2051</v>
      </c>
      <c r="C1048" s="211">
        <v>0</v>
      </c>
      <c r="D1048" s="211">
        <v>0</v>
      </c>
      <c r="E1048" s="211">
        <v>0</v>
      </c>
    </row>
    <row r="1049" ht="20" hidden="1" customHeight="1" spans="1:5">
      <c r="A1049" s="212" t="s">
        <v>2052</v>
      </c>
      <c r="B1049" s="214" t="s">
        <v>2053</v>
      </c>
      <c r="C1049" s="211">
        <v>0</v>
      </c>
      <c r="D1049" s="211">
        <v>0</v>
      </c>
      <c r="E1049" s="211">
        <v>0</v>
      </c>
    </row>
    <row r="1050" ht="20" hidden="1" customHeight="1" spans="1:5">
      <c r="A1050" s="212" t="s">
        <v>2054</v>
      </c>
      <c r="B1050" s="214" t="s">
        <v>2055</v>
      </c>
      <c r="C1050" s="211">
        <v>0</v>
      </c>
      <c r="D1050" s="211">
        <v>0</v>
      </c>
      <c r="E1050" s="211">
        <v>0</v>
      </c>
    </row>
    <row r="1051" ht="20" hidden="1" customHeight="1" spans="1:5">
      <c r="A1051" s="212" t="s">
        <v>2056</v>
      </c>
      <c r="B1051" s="214" t="s">
        <v>2057</v>
      </c>
      <c r="C1051" s="211">
        <v>0</v>
      </c>
      <c r="D1051" s="211">
        <v>0</v>
      </c>
      <c r="E1051" s="211">
        <v>0</v>
      </c>
    </row>
    <row r="1052" ht="20" hidden="1" customHeight="1" spans="1:5">
      <c r="A1052" s="212" t="s">
        <v>2058</v>
      </c>
      <c r="B1052" s="213" t="s">
        <v>2059</v>
      </c>
      <c r="C1052" s="211">
        <v>0</v>
      </c>
      <c r="D1052" s="211">
        <v>0</v>
      </c>
      <c r="E1052" s="211">
        <v>0</v>
      </c>
    </row>
    <row r="1053" ht="20" hidden="1" customHeight="1" spans="1:5">
      <c r="A1053" s="212" t="s">
        <v>2060</v>
      </c>
      <c r="B1053" s="214" t="s">
        <v>92</v>
      </c>
      <c r="C1053" s="211">
        <v>0</v>
      </c>
      <c r="D1053" s="211">
        <v>0</v>
      </c>
      <c r="E1053" s="211">
        <v>0</v>
      </c>
    </row>
    <row r="1054" ht="20" hidden="1" customHeight="1" spans="1:5">
      <c r="A1054" s="212" t="s">
        <v>2061</v>
      </c>
      <c r="B1054" s="214" t="s">
        <v>94</v>
      </c>
      <c r="C1054" s="211">
        <v>0</v>
      </c>
      <c r="D1054" s="211">
        <v>0</v>
      </c>
      <c r="E1054" s="211">
        <v>0</v>
      </c>
    </row>
    <row r="1055" ht="20" hidden="1" customHeight="1" spans="1:5">
      <c r="A1055" s="212" t="s">
        <v>2062</v>
      </c>
      <c r="B1055" s="214" t="s">
        <v>120</v>
      </c>
      <c r="C1055" s="211">
        <v>0</v>
      </c>
      <c r="D1055" s="211">
        <v>0</v>
      </c>
      <c r="E1055" s="211">
        <v>0</v>
      </c>
    </row>
    <row r="1056" ht="20" hidden="1" customHeight="1" spans="1:5">
      <c r="A1056" s="212" t="s">
        <v>2063</v>
      </c>
      <c r="B1056" s="214" t="s">
        <v>2064</v>
      </c>
      <c r="C1056" s="211">
        <v>0</v>
      </c>
      <c r="D1056" s="211">
        <v>0</v>
      </c>
      <c r="E1056" s="211">
        <v>0</v>
      </c>
    </row>
    <row r="1057" ht="20" hidden="1" customHeight="1" spans="1:5">
      <c r="A1057" s="212" t="s">
        <v>2065</v>
      </c>
      <c r="B1057" s="213" t="s">
        <v>2066</v>
      </c>
      <c r="C1057" s="211">
        <v>0</v>
      </c>
      <c r="D1057" s="211">
        <v>0</v>
      </c>
      <c r="E1057" s="211">
        <v>0</v>
      </c>
    </row>
    <row r="1058" ht="20" hidden="1" customHeight="1" spans="1:5">
      <c r="A1058" s="212" t="s">
        <v>2067</v>
      </c>
      <c r="B1058" s="214" t="s">
        <v>92</v>
      </c>
      <c r="C1058" s="211">
        <v>0</v>
      </c>
      <c r="D1058" s="211">
        <v>0</v>
      </c>
      <c r="E1058" s="211">
        <v>0</v>
      </c>
    </row>
    <row r="1059" ht="20" hidden="1" customHeight="1" spans="1:5">
      <c r="A1059" s="212" t="s">
        <v>2068</v>
      </c>
      <c r="B1059" s="214" t="s">
        <v>94</v>
      </c>
      <c r="C1059" s="211">
        <v>0</v>
      </c>
      <c r="D1059" s="211">
        <v>0</v>
      </c>
      <c r="E1059" s="211">
        <v>0</v>
      </c>
    </row>
    <row r="1060" ht="20" hidden="1" customHeight="1" spans="1:5">
      <c r="A1060" s="212" t="s">
        <v>2069</v>
      </c>
      <c r="B1060" s="214" t="s">
        <v>120</v>
      </c>
      <c r="C1060" s="211">
        <v>0</v>
      </c>
      <c r="D1060" s="211">
        <v>0</v>
      </c>
      <c r="E1060" s="211">
        <v>0</v>
      </c>
    </row>
    <row r="1061" ht="20" hidden="1" customHeight="1" spans="1:5">
      <c r="A1061" s="212" t="s">
        <v>2070</v>
      </c>
      <c r="B1061" s="214" t="s">
        <v>2071</v>
      </c>
      <c r="C1061" s="211">
        <v>0</v>
      </c>
      <c r="D1061" s="211">
        <v>0</v>
      </c>
      <c r="E1061" s="211">
        <v>0</v>
      </c>
    </row>
    <row r="1062" ht="20" hidden="1" customHeight="1" spans="1:5">
      <c r="A1062" s="212" t="s">
        <v>2072</v>
      </c>
      <c r="B1062" s="214" t="s">
        <v>2073</v>
      </c>
      <c r="C1062" s="211">
        <v>0</v>
      </c>
      <c r="D1062" s="211">
        <v>0</v>
      </c>
      <c r="E1062" s="211">
        <v>0</v>
      </c>
    </row>
    <row r="1063" ht="20" hidden="1" customHeight="1" spans="1:5">
      <c r="A1063" s="212" t="s">
        <v>2074</v>
      </c>
      <c r="B1063" s="214" t="s">
        <v>2075</v>
      </c>
      <c r="C1063" s="211">
        <v>0</v>
      </c>
      <c r="D1063" s="211">
        <v>0</v>
      </c>
      <c r="E1063" s="211">
        <v>0</v>
      </c>
    </row>
    <row r="1064" ht="20" hidden="1" customHeight="1" spans="1:5">
      <c r="A1064" s="212" t="s">
        <v>2076</v>
      </c>
      <c r="B1064" s="214" t="s">
        <v>2077</v>
      </c>
      <c r="C1064" s="211">
        <v>0</v>
      </c>
      <c r="D1064" s="211">
        <v>0</v>
      </c>
      <c r="E1064" s="211">
        <v>0</v>
      </c>
    </row>
    <row r="1065" ht="20" hidden="1" customHeight="1" spans="1:5">
      <c r="A1065" s="212" t="s">
        <v>2078</v>
      </c>
      <c r="B1065" s="214" t="s">
        <v>2079</v>
      </c>
      <c r="C1065" s="211">
        <v>0</v>
      </c>
      <c r="D1065" s="211">
        <v>0</v>
      </c>
      <c r="E1065" s="211">
        <v>0</v>
      </c>
    </row>
    <row r="1066" ht="20" hidden="1" customHeight="1" spans="1:5">
      <c r="A1066" s="212" t="s">
        <v>2080</v>
      </c>
      <c r="B1066" s="214" t="s">
        <v>126</v>
      </c>
      <c r="C1066" s="211">
        <v>0</v>
      </c>
      <c r="D1066" s="211">
        <v>0</v>
      </c>
      <c r="E1066" s="211">
        <v>0</v>
      </c>
    </row>
    <row r="1067" ht="20" hidden="1" customHeight="1" spans="1:5">
      <c r="A1067" s="212" t="s">
        <v>2081</v>
      </c>
      <c r="B1067" s="214" t="s">
        <v>2082</v>
      </c>
      <c r="C1067" s="211">
        <v>0</v>
      </c>
      <c r="D1067" s="211">
        <v>0</v>
      </c>
      <c r="E1067" s="211">
        <v>0</v>
      </c>
    </row>
    <row r="1068" ht="20" hidden="1" customHeight="1" spans="1:5">
      <c r="A1068" s="212" t="s">
        <v>2083</v>
      </c>
      <c r="B1068" s="213" t="s">
        <v>2084</v>
      </c>
      <c r="C1068" s="211">
        <v>0</v>
      </c>
      <c r="D1068" s="211">
        <v>0</v>
      </c>
      <c r="E1068" s="211">
        <v>0</v>
      </c>
    </row>
    <row r="1069" ht="20" hidden="1" customHeight="1" spans="1:5">
      <c r="A1069" s="212" t="s">
        <v>2085</v>
      </c>
      <c r="B1069" s="214" t="s">
        <v>92</v>
      </c>
      <c r="C1069" s="211">
        <v>0</v>
      </c>
      <c r="D1069" s="211">
        <v>0</v>
      </c>
      <c r="E1069" s="211">
        <v>0</v>
      </c>
    </row>
    <row r="1070" ht="20" hidden="1" customHeight="1" spans="1:5">
      <c r="A1070" s="212" t="s">
        <v>2086</v>
      </c>
      <c r="B1070" s="214" t="s">
        <v>94</v>
      </c>
      <c r="C1070" s="211">
        <v>0</v>
      </c>
      <c r="D1070" s="211">
        <v>0</v>
      </c>
      <c r="E1070" s="211">
        <v>0</v>
      </c>
    </row>
    <row r="1071" ht="20" hidden="1" customHeight="1" spans="1:5">
      <c r="A1071" s="212" t="s">
        <v>2087</v>
      </c>
      <c r="B1071" s="214" t="s">
        <v>120</v>
      </c>
      <c r="C1071" s="211">
        <v>0</v>
      </c>
      <c r="D1071" s="211">
        <v>0</v>
      </c>
      <c r="E1071" s="211">
        <v>0</v>
      </c>
    </row>
    <row r="1072" ht="20" hidden="1" customHeight="1" spans="1:5">
      <c r="A1072" s="212" t="s">
        <v>2088</v>
      </c>
      <c r="B1072" s="214" t="s">
        <v>2089</v>
      </c>
      <c r="C1072" s="211">
        <v>0</v>
      </c>
      <c r="D1072" s="211">
        <v>0</v>
      </c>
      <c r="E1072" s="211">
        <v>0</v>
      </c>
    </row>
    <row r="1073" ht="20" hidden="1" customHeight="1" spans="1:5">
      <c r="A1073" s="212" t="s">
        <v>2090</v>
      </c>
      <c r="B1073" s="214" t="s">
        <v>2091</v>
      </c>
      <c r="C1073" s="211">
        <v>0</v>
      </c>
      <c r="D1073" s="211">
        <v>0</v>
      </c>
      <c r="E1073" s="211">
        <v>0</v>
      </c>
    </row>
    <row r="1074" ht="20" hidden="1" customHeight="1" spans="1:5">
      <c r="A1074" s="212" t="s">
        <v>2092</v>
      </c>
      <c r="B1074" s="214" t="s">
        <v>2093</v>
      </c>
      <c r="C1074" s="211">
        <v>0</v>
      </c>
      <c r="D1074" s="211">
        <v>0</v>
      </c>
      <c r="E1074" s="211">
        <v>0</v>
      </c>
    </row>
    <row r="1075" ht="20" hidden="1" customHeight="1" spans="1:5">
      <c r="A1075" s="212" t="s">
        <v>2094</v>
      </c>
      <c r="B1075" s="213" t="s">
        <v>2095</v>
      </c>
      <c r="C1075" s="211">
        <v>0</v>
      </c>
      <c r="D1075" s="211">
        <v>0</v>
      </c>
      <c r="E1075" s="211">
        <v>0</v>
      </c>
    </row>
    <row r="1076" ht="20" hidden="1" customHeight="1" spans="1:5">
      <c r="A1076" s="212" t="s">
        <v>2096</v>
      </c>
      <c r="B1076" s="214" t="s">
        <v>92</v>
      </c>
      <c r="C1076" s="211">
        <v>0</v>
      </c>
      <c r="D1076" s="211">
        <v>0</v>
      </c>
      <c r="E1076" s="211">
        <v>0</v>
      </c>
    </row>
    <row r="1077" ht="20" hidden="1" customHeight="1" spans="1:5">
      <c r="A1077" s="212" t="s">
        <v>2097</v>
      </c>
      <c r="B1077" s="214" t="s">
        <v>94</v>
      </c>
      <c r="C1077" s="211">
        <v>0</v>
      </c>
      <c r="D1077" s="211">
        <v>0</v>
      </c>
      <c r="E1077" s="211">
        <v>0</v>
      </c>
    </row>
    <row r="1078" ht="20" hidden="1" customHeight="1" spans="1:5">
      <c r="A1078" s="212" t="s">
        <v>2098</v>
      </c>
      <c r="B1078" s="214" t="s">
        <v>120</v>
      </c>
      <c r="C1078" s="211">
        <v>0</v>
      </c>
      <c r="D1078" s="211">
        <v>0</v>
      </c>
      <c r="E1078" s="211">
        <v>0</v>
      </c>
    </row>
    <row r="1079" ht="20" hidden="1" customHeight="1" spans="1:5">
      <c r="A1079" s="212" t="s">
        <v>2099</v>
      </c>
      <c r="B1079" s="214" t="s">
        <v>2100</v>
      </c>
      <c r="C1079" s="211">
        <v>0</v>
      </c>
      <c r="D1079" s="211">
        <v>0</v>
      </c>
      <c r="E1079" s="211">
        <v>0</v>
      </c>
    </row>
    <row r="1080" ht="20" hidden="1" customHeight="1" spans="1:5">
      <c r="A1080" s="212" t="s">
        <v>2101</v>
      </c>
      <c r="B1080" s="214" t="s">
        <v>2102</v>
      </c>
      <c r="C1080" s="211">
        <v>0</v>
      </c>
      <c r="D1080" s="211">
        <v>0</v>
      </c>
      <c r="E1080" s="211">
        <v>0</v>
      </c>
    </row>
    <row r="1081" ht="20" hidden="1" customHeight="1" spans="1:5">
      <c r="A1081" s="212" t="s">
        <v>2103</v>
      </c>
      <c r="B1081" s="214" t="s">
        <v>2104</v>
      </c>
      <c r="C1081" s="211">
        <v>0</v>
      </c>
      <c r="D1081" s="211">
        <v>0</v>
      </c>
      <c r="E1081" s="211">
        <v>0</v>
      </c>
    </row>
    <row r="1082" ht="20" hidden="1" customHeight="1" spans="1:5">
      <c r="A1082" s="212" t="s">
        <v>2105</v>
      </c>
      <c r="B1082" s="214" t="s">
        <v>2106</v>
      </c>
      <c r="C1082" s="211">
        <v>0</v>
      </c>
      <c r="D1082" s="211">
        <v>0</v>
      </c>
      <c r="E1082" s="211">
        <v>0</v>
      </c>
    </row>
    <row r="1083" ht="20" hidden="1" customHeight="1" spans="1:5">
      <c r="A1083" s="212" t="s">
        <v>2107</v>
      </c>
      <c r="B1083" s="213" t="s">
        <v>2108</v>
      </c>
      <c r="C1083" s="211">
        <v>0</v>
      </c>
      <c r="D1083" s="211">
        <v>0</v>
      </c>
      <c r="E1083" s="211">
        <v>0</v>
      </c>
    </row>
    <row r="1084" ht="20" hidden="1" customHeight="1" spans="1:5">
      <c r="A1084" s="212" t="s">
        <v>2109</v>
      </c>
      <c r="B1084" s="214" t="s">
        <v>2110</v>
      </c>
      <c r="C1084" s="211">
        <v>0</v>
      </c>
      <c r="D1084" s="211">
        <v>0</v>
      </c>
      <c r="E1084" s="211">
        <v>0</v>
      </c>
    </row>
    <row r="1085" ht="20" hidden="1" customHeight="1" spans="1:5">
      <c r="A1085" s="212" t="s">
        <v>2111</v>
      </c>
      <c r="B1085" s="214" t="s">
        <v>2112</v>
      </c>
      <c r="C1085" s="211">
        <v>0</v>
      </c>
      <c r="D1085" s="211">
        <v>0</v>
      </c>
      <c r="E1085" s="211">
        <v>0</v>
      </c>
    </row>
    <row r="1086" ht="20" hidden="1" customHeight="1" spans="1:5">
      <c r="A1086" s="212" t="s">
        <v>2113</v>
      </c>
      <c r="B1086" s="214" t="s">
        <v>2114</v>
      </c>
      <c r="C1086" s="211">
        <v>0</v>
      </c>
      <c r="D1086" s="211">
        <v>0</v>
      </c>
      <c r="E1086" s="211">
        <v>0</v>
      </c>
    </row>
    <row r="1087" ht="20" hidden="1" customHeight="1" spans="1:5">
      <c r="A1087" s="212" t="s">
        <v>2115</v>
      </c>
      <c r="B1087" s="214" t="s">
        <v>2116</v>
      </c>
      <c r="C1087" s="211">
        <v>0</v>
      </c>
      <c r="D1087" s="211">
        <v>0</v>
      </c>
      <c r="E1087" s="211">
        <v>0</v>
      </c>
    </row>
    <row r="1088" ht="20" hidden="1" customHeight="1" spans="1:5">
      <c r="A1088" s="212" t="s">
        <v>2117</v>
      </c>
      <c r="B1088" s="214" t="s">
        <v>2118</v>
      </c>
      <c r="C1088" s="211">
        <v>0</v>
      </c>
      <c r="D1088" s="211">
        <v>0</v>
      </c>
      <c r="E1088" s="211">
        <v>0</v>
      </c>
    </row>
    <row r="1089" ht="20" customHeight="1" spans="1:5">
      <c r="A1089" s="212" t="s">
        <v>766</v>
      </c>
      <c r="B1089" s="213" t="s">
        <v>767</v>
      </c>
      <c r="C1089" s="211">
        <v>1300.6492</v>
      </c>
      <c r="D1089" s="211">
        <v>859.6492</v>
      </c>
      <c r="E1089" s="211">
        <v>441</v>
      </c>
    </row>
    <row r="1090" ht="20" customHeight="1" spans="1:5">
      <c r="A1090" s="212" t="s">
        <v>768</v>
      </c>
      <c r="B1090" s="213" t="s">
        <v>769</v>
      </c>
      <c r="C1090" s="211">
        <v>1300.6492</v>
      </c>
      <c r="D1090" s="211">
        <v>859.6492</v>
      </c>
      <c r="E1090" s="211">
        <v>441</v>
      </c>
    </row>
    <row r="1091" ht="20" customHeight="1" spans="1:5">
      <c r="A1091" s="212" t="s">
        <v>770</v>
      </c>
      <c r="B1091" s="214" t="s">
        <v>92</v>
      </c>
      <c r="C1091" s="211">
        <v>655.1956</v>
      </c>
      <c r="D1091" s="211">
        <v>655.1956</v>
      </c>
      <c r="E1091" s="211">
        <v>0</v>
      </c>
    </row>
    <row r="1092" ht="20" hidden="1" customHeight="1" spans="1:5">
      <c r="A1092" s="212" t="s">
        <v>2119</v>
      </c>
      <c r="B1092" s="214" t="s">
        <v>94</v>
      </c>
      <c r="C1092" s="211">
        <v>0</v>
      </c>
      <c r="D1092" s="211">
        <v>0</v>
      </c>
      <c r="E1092" s="211">
        <v>0</v>
      </c>
    </row>
    <row r="1093" ht="20" hidden="1" customHeight="1" spans="1:5">
      <c r="A1093" s="212" t="s">
        <v>2120</v>
      </c>
      <c r="B1093" s="214" t="s">
        <v>120</v>
      </c>
      <c r="C1093" s="211">
        <v>0</v>
      </c>
      <c r="D1093" s="211">
        <v>0</v>
      </c>
      <c r="E1093" s="211">
        <v>0</v>
      </c>
    </row>
    <row r="1094" ht="20" hidden="1" customHeight="1" spans="1:5">
      <c r="A1094" s="212" t="s">
        <v>2121</v>
      </c>
      <c r="B1094" s="214" t="s">
        <v>2122</v>
      </c>
      <c r="C1094" s="211">
        <v>0</v>
      </c>
      <c r="D1094" s="211">
        <v>0</v>
      </c>
      <c r="E1094" s="211">
        <v>0</v>
      </c>
    </row>
    <row r="1095" ht="20" hidden="1" customHeight="1" spans="1:5">
      <c r="A1095" s="212" t="s">
        <v>2123</v>
      </c>
      <c r="B1095" s="214" t="s">
        <v>2124</v>
      </c>
      <c r="C1095" s="211">
        <v>0</v>
      </c>
      <c r="D1095" s="211">
        <v>0</v>
      </c>
      <c r="E1095" s="211">
        <v>0</v>
      </c>
    </row>
    <row r="1096" ht="20" hidden="1" customHeight="1" spans="1:5">
      <c r="A1096" s="212" t="s">
        <v>2125</v>
      </c>
      <c r="B1096" s="214" t="s">
        <v>2126</v>
      </c>
      <c r="C1096" s="211">
        <v>0</v>
      </c>
      <c r="D1096" s="211">
        <v>0</v>
      </c>
      <c r="E1096" s="211">
        <v>0</v>
      </c>
    </row>
    <row r="1097" ht="20" hidden="1" customHeight="1" spans="1:5">
      <c r="A1097" s="212" t="s">
        <v>2127</v>
      </c>
      <c r="B1097" s="214" t="s">
        <v>2128</v>
      </c>
      <c r="C1097" s="211">
        <v>0</v>
      </c>
      <c r="D1097" s="211">
        <v>0</v>
      </c>
      <c r="E1097" s="211">
        <v>0</v>
      </c>
    </row>
    <row r="1098" ht="20" customHeight="1" spans="1:5">
      <c r="A1098" s="212" t="s">
        <v>771</v>
      </c>
      <c r="B1098" s="214" t="s">
        <v>126</v>
      </c>
      <c r="C1098" s="211">
        <v>204.4536</v>
      </c>
      <c r="D1098" s="211">
        <v>204.4536</v>
      </c>
      <c r="E1098" s="211">
        <v>0</v>
      </c>
    </row>
    <row r="1099" ht="20" customHeight="1" spans="1:5">
      <c r="A1099" s="212" t="s">
        <v>772</v>
      </c>
      <c r="B1099" s="214" t="s">
        <v>773</v>
      </c>
      <c r="C1099" s="211">
        <v>441</v>
      </c>
      <c r="D1099" s="211">
        <v>0</v>
      </c>
      <c r="E1099" s="211">
        <v>441</v>
      </c>
    </row>
    <row r="1100" ht="20" hidden="1" customHeight="1" spans="1:5">
      <c r="A1100" s="212" t="s">
        <v>2129</v>
      </c>
      <c r="B1100" s="213" t="s">
        <v>2130</v>
      </c>
      <c r="C1100" s="211">
        <v>0</v>
      </c>
      <c r="D1100" s="211">
        <v>0</v>
      </c>
      <c r="E1100" s="211">
        <v>0</v>
      </c>
    </row>
    <row r="1101" ht="20" hidden="1" customHeight="1" spans="1:5">
      <c r="A1101" s="212" t="s">
        <v>2131</v>
      </c>
      <c r="B1101" s="214" t="s">
        <v>92</v>
      </c>
      <c r="C1101" s="211">
        <v>0</v>
      </c>
      <c r="D1101" s="211">
        <v>0</v>
      </c>
      <c r="E1101" s="211">
        <v>0</v>
      </c>
    </row>
    <row r="1102" ht="20" hidden="1" customHeight="1" spans="1:5">
      <c r="A1102" s="212" t="s">
        <v>2132</v>
      </c>
      <c r="B1102" s="214" t="s">
        <v>94</v>
      </c>
      <c r="C1102" s="211">
        <v>0</v>
      </c>
      <c r="D1102" s="211">
        <v>0</v>
      </c>
      <c r="E1102" s="211">
        <v>0</v>
      </c>
    </row>
    <row r="1103" ht="20" hidden="1" customHeight="1" spans="1:5">
      <c r="A1103" s="212" t="s">
        <v>2133</v>
      </c>
      <c r="B1103" s="214" t="s">
        <v>120</v>
      </c>
      <c r="C1103" s="211">
        <v>0</v>
      </c>
      <c r="D1103" s="211">
        <v>0</v>
      </c>
      <c r="E1103" s="211">
        <v>0</v>
      </c>
    </row>
    <row r="1104" ht="20" hidden="1" customHeight="1" spans="1:5">
      <c r="A1104" s="212" t="s">
        <v>2134</v>
      </c>
      <c r="B1104" s="214" t="s">
        <v>2135</v>
      </c>
      <c r="C1104" s="211">
        <v>0</v>
      </c>
      <c r="D1104" s="211">
        <v>0</v>
      </c>
      <c r="E1104" s="211">
        <v>0</v>
      </c>
    </row>
    <row r="1105" ht="20" hidden="1" customHeight="1" spans="1:5">
      <c r="A1105" s="212" t="s">
        <v>2136</v>
      </c>
      <c r="B1105" s="214" t="s">
        <v>2137</v>
      </c>
      <c r="C1105" s="211">
        <v>0</v>
      </c>
      <c r="D1105" s="211">
        <v>0</v>
      </c>
      <c r="E1105" s="211">
        <v>0</v>
      </c>
    </row>
    <row r="1106" ht="20" hidden="1" customHeight="1" spans="1:5">
      <c r="A1106" s="212" t="s">
        <v>2138</v>
      </c>
      <c r="B1106" s="213" t="s">
        <v>2139</v>
      </c>
      <c r="C1106" s="211">
        <v>0</v>
      </c>
      <c r="D1106" s="211">
        <v>0</v>
      </c>
      <c r="E1106" s="211">
        <v>0</v>
      </c>
    </row>
    <row r="1107" ht="20" hidden="1" customHeight="1" spans="1:5">
      <c r="A1107" s="212" t="s">
        <v>2140</v>
      </c>
      <c r="B1107" s="214" t="s">
        <v>2141</v>
      </c>
      <c r="C1107" s="211">
        <v>0</v>
      </c>
      <c r="D1107" s="211">
        <v>0</v>
      </c>
      <c r="E1107" s="211">
        <v>0</v>
      </c>
    </row>
    <row r="1108" ht="20" hidden="1" customHeight="1" spans="1:5">
      <c r="A1108" s="212" t="s">
        <v>2142</v>
      </c>
      <c r="B1108" s="214" t="s">
        <v>2143</v>
      </c>
      <c r="C1108" s="211">
        <v>0</v>
      </c>
      <c r="D1108" s="211">
        <v>0</v>
      </c>
      <c r="E1108" s="211">
        <v>0</v>
      </c>
    </row>
    <row r="1109" ht="20" customHeight="1" spans="1:5">
      <c r="A1109" s="212" t="s">
        <v>774</v>
      </c>
      <c r="B1109" s="213" t="s">
        <v>775</v>
      </c>
      <c r="C1109" s="211">
        <v>30</v>
      </c>
      <c r="D1109" s="211">
        <v>30</v>
      </c>
      <c r="E1109" s="211">
        <v>0</v>
      </c>
    </row>
    <row r="1110" ht="20" customHeight="1" spans="1:5">
      <c r="A1110" s="212" t="s">
        <v>776</v>
      </c>
      <c r="B1110" s="213" t="s">
        <v>777</v>
      </c>
      <c r="C1110" s="211">
        <v>30</v>
      </c>
      <c r="D1110" s="211">
        <v>30</v>
      </c>
      <c r="E1110" s="211">
        <v>0</v>
      </c>
    </row>
    <row r="1111" ht="20" hidden="1" customHeight="1" spans="1:5">
      <c r="A1111" s="212" t="s">
        <v>2144</v>
      </c>
      <c r="B1111" s="214" t="s">
        <v>92</v>
      </c>
      <c r="C1111" s="211">
        <v>0</v>
      </c>
      <c r="D1111" s="211">
        <v>0</v>
      </c>
      <c r="E1111" s="211">
        <v>0</v>
      </c>
    </row>
    <row r="1112" ht="20" customHeight="1" spans="1:5">
      <c r="A1112" s="212" t="s">
        <v>778</v>
      </c>
      <c r="B1112" s="214" t="s">
        <v>94</v>
      </c>
      <c r="C1112" s="211">
        <v>30</v>
      </c>
      <c r="D1112" s="211">
        <v>30</v>
      </c>
      <c r="E1112" s="211">
        <v>0</v>
      </c>
    </row>
    <row r="1113" ht="20" hidden="1" customHeight="1" spans="1:5">
      <c r="A1113" s="212" t="s">
        <v>2145</v>
      </c>
      <c r="B1113" s="214" t="s">
        <v>120</v>
      </c>
      <c r="C1113" s="211">
        <v>0</v>
      </c>
      <c r="D1113" s="211">
        <v>0</v>
      </c>
      <c r="E1113" s="211">
        <v>0</v>
      </c>
    </row>
    <row r="1114" ht="20" hidden="1" customHeight="1" spans="1:5">
      <c r="A1114" s="212" t="s">
        <v>2146</v>
      </c>
      <c r="B1114" s="214" t="s">
        <v>2147</v>
      </c>
      <c r="C1114" s="211">
        <v>0</v>
      </c>
      <c r="D1114" s="211">
        <v>0</v>
      </c>
      <c r="E1114" s="211">
        <v>0</v>
      </c>
    </row>
    <row r="1115" ht="20" hidden="1" customHeight="1" spans="1:5">
      <c r="A1115" s="212" t="s">
        <v>2148</v>
      </c>
      <c r="B1115" s="214" t="s">
        <v>126</v>
      </c>
      <c r="C1115" s="211">
        <v>0</v>
      </c>
      <c r="D1115" s="211">
        <v>0</v>
      </c>
      <c r="E1115" s="211">
        <v>0</v>
      </c>
    </row>
    <row r="1116" ht="20" hidden="1" customHeight="1" spans="1:5">
      <c r="A1116" s="212" t="s">
        <v>2149</v>
      </c>
      <c r="B1116" s="214" t="s">
        <v>2150</v>
      </c>
      <c r="C1116" s="211">
        <v>0</v>
      </c>
      <c r="D1116" s="211">
        <v>0</v>
      </c>
      <c r="E1116" s="211">
        <v>0</v>
      </c>
    </row>
    <row r="1117" ht="20" hidden="1" customHeight="1" spans="1:5">
      <c r="A1117" s="212" t="s">
        <v>2151</v>
      </c>
      <c r="B1117" s="213" t="s">
        <v>2152</v>
      </c>
      <c r="C1117" s="211">
        <v>0</v>
      </c>
      <c r="D1117" s="211">
        <v>0</v>
      </c>
      <c r="E1117" s="211">
        <v>0</v>
      </c>
    </row>
    <row r="1118" ht="20" hidden="1" customHeight="1" spans="1:5">
      <c r="A1118" s="212" t="s">
        <v>2153</v>
      </c>
      <c r="B1118" s="214" t="s">
        <v>2154</v>
      </c>
      <c r="C1118" s="211">
        <v>0</v>
      </c>
      <c r="D1118" s="211">
        <v>0</v>
      </c>
      <c r="E1118" s="211">
        <v>0</v>
      </c>
    </row>
    <row r="1119" ht="20" hidden="1" customHeight="1" spans="1:5">
      <c r="A1119" s="212" t="s">
        <v>2155</v>
      </c>
      <c r="B1119" s="214" t="s">
        <v>2156</v>
      </c>
      <c r="C1119" s="211">
        <v>0</v>
      </c>
      <c r="D1119" s="211">
        <v>0</v>
      </c>
      <c r="E1119" s="211">
        <v>0</v>
      </c>
    </row>
    <row r="1120" ht="20" hidden="1" customHeight="1" spans="1:5">
      <c r="A1120" s="212" t="s">
        <v>2157</v>
      </c>
      <c r="B1120" s="214" t="s">
        <v>2158</v>
      </c>
      <c r="C1120" s="211">
        <v>0</v>
      </c>
      <c r="D1120" s="211">
        <v>0</v>
      </c>
      <c r="E1120" s="211">
        <v>0</v>
      </c>
    </row>
    <row r="1121" ht="20" hidden="1" customHeight="1" spans="1:5">
      <c r="A1121" s="212" t="s">
        <v>2159</v>
      </c>
      <c r="B1121" s="214" t="s">
        <v>2160</v>
      </c>
      <c r="C1121" s="211">
        <v>0</v>
      </c>
      <c r="D1121" s="211">
        <v>0</v>
      </c>
      <c r="E1121" s="211">
        <v>0</v>
      </c>
    </row>
    <row r="1122" ht="20" hidden="1" customHeight="1" spans="1:5">
      <c r="A1122" s="212" t="s">
        <v>2161</v>
      </c>
      <c r="B1122" s="214" t="s">
        <v>2162</v>
      </c>
      <c r="C1122" s="211">
        <v>0</v>
      </c>
      <c r="D1122" s="211">
        <v>0</v>
      </c>
      <c r="E1122" s="211">
        <v>0</v>
      </c>
    </row>
    <row r="1123" ht="20" hidden="1" customHeight="1" spans="1:5">
      <c r="A1123" s="212" t="s">
        <v>2163</v>
      </c>
      <c r="B1123" s="214" t="s">
        <v>2164</v>
      </c>
      <c r="C1123" s="211">
        <v>0</v>
      </c>
      <c r="D1123" s="211">
        <v>0</v>
      </c>
      <c r="E1123" s="211">
        <v>0</v>
      </c>
    </row>
    <row r="1124" ht="20" hidden="1" customHeight="1" spans="1:5">
      <c r="A1124" s="212" t="s">
        <v>2165</v>
      </c>
      <c r="B1124" s="214" t="s">
        <v>2166</v>
      </c>
      <c r="C1124" s="211">
        <v>0</v>
      </c>
      <c r="D1124" s="211">
        <v>0</v>
      </c>
      <c r="E1124" s="211">
        <v>0</v>
      </c>
    </row>
    <row r="1125" ht="20" hidden="1" customHeight="1" spans="1:5">
      <c r="A1125" s="212" t="s">
        <v>2167</v>
      </c>
      <c r="B1125" s="214" t="s">
        <v>2168</v>
      </c>
      <c r="C1125" s="211">
        <v>0</v>
      </c>
      <c r="D1125" s="211">
        <v>0</v>
      </c>
      <c r="E1125" s="211">
        <v>0</v>
      </c>
    </row>
    <row r="1126" ht="20" hidden="1" customHeight="1" spans="1:5">
      <c r="A1126" s="212" t="s">
        <v>2169</v>
      </c>
      <c r="B1126" s="214" t="s">
        <v>2170</v>
      </c>
      <c r="C1126" s="211">
        <v>0</v>
      </c>
      <c r="D1126" s="211">
        <v>0</v>
      </c>
      <c r="E1126" s="211">
        <v>0</v>
      </c>
    </row>
    <row r="1127" ht="20" hidden="1" customHeight="1" spans="1:5">
      <c r="A1127" s="212" t="s">
        <v>2171</v>
      </c>
      <c r="B1127" s="213" t="s">
        <v>2172</v>
      </c>
      <c r="C1127" s="211">
        <v>0</v>
      </c>
      <c r="D1127" s="211">
        <v>0</v>
      </c>
      <c r="E1127" s="211">
        <v>0</v>
      </c>
    </row>
    <row r="1128" ht="20" hidden="1" customHeight="1" spans="1:5">
      <c r="A1128" s="212" t="s">
        <v>2173</v>
      </c>
      <c r="B1128" s="214" t="s">
        <v>2174</v>
      </c>
      <c r="C1128" s="211">
        <v>0</v>
      </c>
      <c r="D1128" s="211">
        <v>0</v>
      </c>
      <c r="E1128" s="211">
        <v>0</v>
      </c>
    </row>
    <row r="1129" ht="20" hidden="1" customHeight="1" spans="1:5">
      <c r="A1129" s="212" t="s">
        <v>2175</v>
      </c>
      <c r="B1129" s="214" t="s">
        <v>2176</v>
      </c>
      <c r="C1129" s="211">
        <v>0</v>
      </c>
      <c r="D1129" s="211">
        <v>0</v>
      </c>
      <c r="E1129" s="211">
        <v>0</v>
      </c>
    </row>
    <row r="1130" ht="20" hidden="1" customHeight="1" spans="1:5">
      <c r="A1130" s="212" t="s">
        <v>2177</v>
      </c>
      <c r="B1130" s="214" t="s">
        <v>2178</v>
      </c>
      <c r="C1130" s="211">
        <v>0</v>
      </c>
      <c r="D1130" s="211">
        <v>0</v>
      </c>
      <c r="E1130" s="211">
        <v>0</v>
      </c>
    </row>
    <row r="1131" ht="20" hidden="1" customHeight="1" spans="1:5">
      <c r="A1131" s="212" t="s">
        <v>2179</v>
      </c>
      <c r="B1131" s="214" t="s">
        <v>2180</v>
      </c>
      <c r="C1131" s="211">
        <v>0</v>
      </c>
      <c r="D1131" s="211">
        <v>0</v>
      </c>
      <c r="E1131" s="211">
        <v>0</v>
      </c>
    </row>
    <row r="1132" ht="20" hidden="1" customHeight="1" spans="1:5">
      <c r="A1132" s="212" t="s">
        <v>2181</v>
      </c>
      <c r="B1132" s="214" t="s">
        <v>2182</v>
      </c>
      <c r="C1132" s="211">
        <v>0</v>
      </c>
      <c r="D1132" s="211">
        <v>0</v>
      </c>
      <c r="E1132" s="211">
        <v>0</v>
      </c>
    </row>
    <row r="1133" ht="20" hidden="1" customHeight="1" spans="1:5">
      <c r="A1133" s="212" t="s">
        <v>2183</v>
      </c>
      <c r="B1133" s="213" t="s">
        <v>2184</v>
      </c>
      <c r="C1133" s="211">
        <v>0</v>
      </c>
      <c r="D1133" s="211">
        <v>0</v>
      </c>
      <c r="E1133" s="211">
        <v>0</v>
      </c>
    </row>
    <row r="1134" ht="20" hidden="1" customHeight="1" spans="1:5">
      <c r="A1134" s="212" t="s">
        <v>2185</v>
      </c>
      <c r="B1134" s="214" t="s">
        <v>2186</v>
      </c>
      <c r="C1134" s="211">
        <v>0</v>
      </c>
      <c r="D1134" s="211">
        <v>0</v>
      </c>
      <c r="E1134" s="211">
        <v>0</v>
      </c>
    </row>
    <row r="1135" ht="20" hidden="1" customHeight="1" spans="1:5">
      <c r="A1135" s="212" t="s">
        <v>2187</v>
      </c>
      <c r="B1135" s="214" t="s">
        <v>2188</v>
      </c>
      <c r="C1135" s="211">
        <v>0</v>
      </c>
      <c r="D1135" s="211">
        <v>0</v>
      </c>
      <c r="E1135" s="211">
        <v>0</v>
      </c>
    </row>
    <row r="1136" ht="20" hidden="1" customHeight="1" spans="1:5">
      <c r="A1136" s="212" t="s">
        <v>2189</v>
      </c>
      <c r="B1136" s="213" t="s">
        <v>2190</v>
      </c>
      <c r="C1136" s="211">
        <v>0</v>
      </c>
      <c r="D1136" s="211">
        <v>0</v>
      </c>
      <c r="E1136" s="211">
        <v>0</v>
      </c>
    </row>
    <row r="1137" ht="20" hidden="1" customHeight="1" spans="1:5">
      <c r="A1137" s="212" t="s">
        <v>2191</v>
      </c>
      <c r="B1137" s="214" t="s">
        <v>2192</v>
      </c>
      <c r="C1137" s="211">
        <v>0</v>
      </c>
      <c r="D1137" s="211">
        <v>0</v>
      </c>
      <c r="E1137" s="211">
        <v>0</v>
      </c>
    </row>
    <row r="1138" ht="20" hidden="1" customHeight="1" spans="1:5">
      <c r="A1138" s="212" t="s">
        <v>2193</v>
      </c>
      <c r="B1138" s="214" t="s">
        <v>2194</v>
      </c>
      <c r="C1138" s="211">
        <v>0</v>
      </c>
      <c r="D1138" s="211">
        <v>0</v>
      </c>
      <c r="E1138" s="211">
        <v>0</v>
      </c>
    </row>
    <row r="1139" ht="20" hidden="1" customHeight="1" spans="1:5">
      <c r="A1139" s="212" t="s">
        <v>2195</v>
      </c>
      <c r="B1139" s="213" t="s">
        <v>2196</v>
      </c>
      <c r="C1139" s="211">
        <v>0</v>
      </c>
      <c r="D1139" s="211">
        <v>0</v>
      </c>
      <c r="E1139" s="211">
        <v>0</v>
      </c>
    </row>
    <row r="1140" ht="20" hidden="1" customHeight="1" spans="1:5">
      <c r="A1140" s="212" t="s">
        <v>2197</v>
      </c>
      <c r="B1140" s="214" t="s">
        <v>2198</v>
      </c>
      <c r="C1140" s="211">
        <v>0</v>
      </c>
      <c r="D1140" s="211">
        <v>0</v>
      </c>
      <c r="E1140" s="211">
        <v>0</v>
      </c>
    </row>
    <row r="1141" ht="20" hidden="1" customHeight="1" spans="1:5">
      <c r="A1141" s="212" t="s">
        <v>2199</v>
      </c>
      <c r="B1141" s="214" t="s">
        <v>2200</v>
      </c>
      <c r="C1141" s="211">
        <v>0</v>
      </c>
      <c r="D1141" s="211">
        <v>0</v>
      </c>
      <c r="E1141" s="211">
        <v>0</v>
      </c>
    </row>
    <row r="1142" ht="20" hidden="1" customHeight="1" spans="1:5">
      <c r="A1142" s="212" t="s">
        <v>2201</v>
      </c>
      <c r="B1142" s="214" t="s">
        <v>2202</v>
      </c>
      <c r="C1142" s="211">
        <v>0</v>
      </c>
      <c r="D1142" s="211">
        <v>0</v>
      </c>
      <c r="E1142" s="211">
        <v>0</v>
      </c>
    </row>
    <row r="1143" ht="20" hidden="1" customHeight="1" spans="1:5">
      <c r="A1143" s="212" t="s">
        <v>2203</v>
      </c>
      <c r="B1143" s="214" t="s">
        <v>2204</v>
      </c>
      <c r="C1143" s="211">
        <v>0</v>
      </c>
      <c r="D1143" s="211">
        <v>0</v>
      </c>
      <c r="E1143" s="211">
        <v>0</v>
      </c>
    </row>
    <row r="1144" ht="20" hidden="1" customHeight="1" spans="1:5">
      <c r="A1144" s="212" t="s">
        <v>2205</v>
      </c>
      <c r="B1144" s="214" t="s">
        <v>2206</v>
      </c>
      <c r="C1144" s="211">
        <v>0</v>
      </c>
      <c r="D1144" s="211">
        <v>0</v>
      </c>
      <c r="E1144" s="211">
        <v>0</v>
      </c>
    </row>
    <row r="1145" ht="20" hidden="1" customHeight="1" spans="1:5">
      <c r="A1145" s="212" t="s">
        <v>2207</v>
      </c>
      <c r="B1145" s="214" t="s">
        <v>2208</v>
      </c>
      <c r="C1145" s="211">
        <v>0</v>
      </c>
      <c r="D1145" s="211">
        <v>0</v>
      </c>
      <c r="E1145" s="211">
        <v>0</v>
      </c>
    </row>
    <row r="1146" ht="20" hidden="1" customHeight="1" spans="1:5">
      <c r="A1146" s="212" t="s">
        <v>2209</v>
      </c>
      <c r="B1146" s="214" t="s">
        <v>2210</v>
      </c>
      <c r="C1146" s="211">
        <v>0</v>
      </c>
      <c r="D1146" s="211">
        <v>0</v>
      </c>
      <c r="E1146" s="211">
        <v>0</v>
      </c>
    </row>
    <row r="1147" ht="20" hidden="1" customHeight="1" spans="1:5">
      <c r="A1147" s="212" t="s">
        <v>2211</v>
      </c>
      <c r="B1147" s="214" t="s">
        <v>2212</v>
      </c>
      <c r="C1147" s="211">
        <v>0</v>
      </c>
      <c r="D1147" s="211">
        <v>0</v>
      </c>
      <c r="E1147" s="211">
        <v>0</v>
      </c>
    </row>
    <row r="1148" ht="20" hidden="1" customHeight="1" spans="1:5">
      <c r="A1148" s="212" t="s">
        <v>2213</v>
      </c>
      <c r="B1148" s="214" t="s">
        <v>1204</v>
      </c>
      <c r="C1148" s="211">
        <v>0</v>
      </c>
      <c r="D1148" s="211">
        <v>0</v>
      </c>
      <c r="E1148" s="211">
        <v>0</v>
      </c>
    </row>
    <row r="1149" ht="20" customHeight="1" spans="1:5">
      <c r="A1149" s="212" t="s">
        <v>779</v>
      </c>
      <c r="B1149" s="213" t="s">
        <v>780</v>
      </c>
      <c r="C1149" s="211">
        <v>8702.415</v>
      </c>
      <c r="D1149" s="211">
        <v>5061.415</v>
      </c>
      <c r="E1149" s="211">
        <v>3641</v>
      </c>
    </row>
    <row r="1150" ht="20" customHeight="1" spans="1:5">
      <c r="A1150" s="212" t="s">
        <v>781</v>
      </c>
      <c r="B1150" s="213" t="s">
        <v>782</v>
      </c>
      <c r="C1150" s="211">
        <v>8607.415</v>
      </c>
      <c r="D1150" s="211">
        <v>4966.415</v>
      </c>
      <c r="E1150" s="211">
        <v>3641</v>
      </c>
    </row>
    <row r="1151" ht="20" customHeight="1" spans="1:5">
      <c r="A1151" s="212" t="s">
        <v>783</v>
      </c>
      <c r="B1151" s="214" t="s">
        <v>92</v>
      </c>
      <c r="C1151" s="211">
        <v>4174.7204</v>
      </c>
      <c r="D1151" s="211">
        <v>4174.7204</v>
      </c>
      <c r="E1151" s="211">
        <v>0</v>
      </c>
    </row>
    <row r="1152" ht="20" hidden="1" customHeight="1" spans="1:5">
      <c r="A1152" s="212" t="s">
        <v>2214</v>
      </c>
      <c r="B1152" s="214" t="s">
        <v>94</v>
      </c>
      <c r="C1152" s="211">
        <v>0</v>
      </c>
      <c r="D1152" s="211">
        <v>0</v>
      </c>
      <c r="E1152" s="211">
        <v>0</v>
      </c>
    </row>
    <row r="1153" ht="20" hidden="1" customHeight="1" spans="1:5">
      <c r="A1153" s="212" t="s">
        <v>2215</v>
      </c>
      <c r="B1153" s="214" t="s">
        <v>120</v>
      </c>
      <c r="C1153" s="211">
        <v>0</v>
      </c>
      <c r="D1153" s="211">
        <v>0</v>
      </c>
      <c r="E1153" s="211">
        <v>0</v>
      </c>
    </row>
    <row r="1154" ht="20" hidden="1" customHeight="1" spans="1:5">
      <c r="A1154" s="212" t="s">
        <v>2216</v>
      </c>
      <c r="B1154" s="214" t="s">
        <v>2217</v>
      </c>
      <c r="C1154" s="211">
        <v>0</v>
      </c>
      <c r="D1154" s="211">
        <v>0</v>
      </c>
      <c r="E1154" s="211">
        <v>0</v>
      </c>
    </row>
    <row r="1155" ht="20" hidden="1" customHeight="1" spans="1:5">
      <c r="A1155" s="212" t="s">
        <v>2218</v>
      </c>
      <c r="B1155" s="214" t="s">
        <v>2219</v>
      </c>
      <c r="C1155" s="211">
        <v>0</v>
      </c>
      <c r="D1155" s="211">
        <v>0</v>
      </c>
      <c r="E1155" s="211">
        <v>0</v>
      </c>
    </row>
    <row r="1156" ht="20" hidden="1" customHeight="1" spans="1:5">
      <c r="A1156" s="212" t="s">
        <v>2220</v>
      </c>
      <c r="B1156" s="214" t="s">
        <v>2221</v>
      </c>
      <c r="C1156" s="211">
        <v>0</v>
      </c>
      <c r="D1156" s="211">
        <v>0</v>
      </c>
      <c r="E1156" s="211">
        <v>0</v>
      </c>
    </row>
    <row r="1157" ht="20" hidden="1" customHeight="1" spans="1:5">
      <c r="A1157" s="212" t="s">
        <v>2222</v>
      </c>
      <c r="B1157" s="214" t="s">
        <v>2223</v>
      </c>
      <c r="C1157" s="211">
        <v>0</v>
      </c>
      <c r="D1157" s="211">
        <v>0</v>
      </c>
      <c r="E1157" s="211">
        <v>0</v>
      </c>
    </row>
    <row r="1158" ht="20" hidden="1" customHeight="1" spans="1:5">
      <c r="A1158" s="212" t="s">
        <v>2224</v>
      </c>
      <c r="B1158" s="214" t="s">
        <v>2225</v>
      </c>
      <c r="C1158" s="211">
        <v>0</v>
      </c>
      <c r="D1158" s="211">
        <v>0</v>
      </c>
      <c r="E1158" s="211">
        <v>0</v>
      </c>
    </row>
    <row r="1159" ht="20" hidden="1" customHeight="1" spans="1:5">
      <c r="A1159" s="212" t="s">
        <v>2226</v>
      </c>
      <c r="B1159" s="214" t="s">
        <v>2227</v>
      </c>
      <c r="C1159" s="211">
        <v>0</v>
      </c>
      <c r="D1159" s="211">
        <v>0</v>
      </c>
      <c r="E1159" s="211">
        <v>0</v>
      </c>
    </row>
    <row r="1160" ht="20" hidden="1" customHeight="1" spans="1:5">
      <c r="A1160" s="212" t="s">
        <v>2228</v>
      </c>
      <c r="B1160" s="214" t="s">
        <v>2229</v>
      </c>
      <c r="C1160" s="211">
        <v>0</v>
      </c>
      <c r="D1160" s="211">
        <v>0</v>
      </c>
      <c r="E1160" s="211">
        <v>0</v>
      </c>
    </row>
    <row r="1161" ht="20" hidden="1" customHeight="1" spans="1:5">
      <c r="A1161" s="212" t="s">
        <v>2230</v>
      </c>
      <c r="B1161" s="214" t="s">
        <v>2231</v>
      </c>
      <c r="C1161" s="211">
        <v>0</v>
      </c>
      <c r="D1161" s="211">
        <v>0</v>
      </c>
      <c r="E1161" s="211">
        <v>0</v>
      </c>
    </row>
    <row r="1162" ht="20" hidden="1" customHeight="1" spans="1:5">
      <c r="A1162" s="212" t="s">
        <v>2232</v>
      </c>
      <c r="B1162" s="214" t="s">
        <v>2233</v>
      </c>
      <c r="C1162" s="211">
        <v>0</v>
      </c>
      <c r="D1162" s="211">
        <v>0</v>
      </c>
      <c r="E1162" s="211">
        <v>0</v>
      </c>
    </row>
    <row r="1163" ht="20" hidden="1" customHeight="1" spans="1:5">
      <c r="A1163" s="212" t="s">
        <v>2234</v>
      </c>
      <c r="B1163" s="214" t="s">
        <v>2235</v>
      </c>
      <c r="C1163" s="211">
        <v>0</v>
      </c>
      <c r="D1163" s="211">
        <v>0</v>
      </c>
      <c r="E1163" s="211">
        <v>0</v>
      </c>
    </row>
    <row r="1164" ht="20" hidden="1" customHeight="1" spans="1:5">
      <c r="A1164" s="212" t="s">
        <v>2236</v>
      </c>
      <c r="B1164" s="214" t="s">
        <v>2237</v>
      </c>
      <c r="C1164" s="211">
        <v>0</v>
      </c>
      <c r="D1164" s="211">
        <v>0</v>
      </c>
      <c r="E1164" s="211">
        <v>0</v>
      </c>
    </row>
    <row r="1165" ht="20" hidden="1" customHeight="1" spans="1:5">
      <c r="A1165" s="37">
        <v>2200120</v>
      </c>
      <c r="B1165" s="214" t="s">
        <v>2238</v>
      </c>
      <c r="C1165" s="211">
        <v>0</v>
      </c>
      <c r="D1165" s="211">
        <v>0</v>
      </c>
      <c r="E1165" s="211">
        <v>0</v>
      </c>
    </row>
    <row r="1166" ht="20" hidden="1" customHeight="1" spans="1:5">
      <c r="A1166" s="37">
        <v>2200121</v>
      </c>
      <c r="B1166" s="214" t="s">
        <v>2239</v>
      </c>
      <c r="C1166" s="211">
        <v>0</v>
      </c>
      <c r="D1166" s="211">
        <v>0</v>
      </c>
      <c r="E1166" s="211">
        <v>0</v>
      </c>
    </row>
    <row r="1167" ht="20" hidden="1" customHeight="1" spans="1:5">
      <c r="A1167" s="37">
        <v>2200122</v>
      </c>
      <c r="B1167" s="214" t="s">
        <v>2240</v>
      </c>
      <c r="C1167" s="211">
        <v>0</v>
      </c>
      <c r="D1167" s="211">
        <v>0</v>
      </c>
      <c r="E1167" s="211">
        <v>0</v>
      </c>
    </row>
    <row r="1168" ht="20" hidden="1" customHeight="1" spans="1:5">
      <c r="A1168" s="37">
        <v>2200123</v>
      </c>
      <c r="B1168" s="214" t="s">
        <v>2241</v>
      </c>
      <c r="C1168" s="211">
        <v>0</v>
      </c>
      <c r="D1168" s="211">
        <v>0</v>
      </c>
      <c r="E1168" s="211">
        <v>0</v>
      </c>
    </row>
    <row r="1169" ht="20" hidden="1" customHeight="1" spans="1:5">
      <c r="A1169" s="37">
        <v>2200124</v>
      </c>
      <c r="B1169" s="214" t="s">
        <v>2242</v>
      </c>
      <c r="C1169" s="211">
        <v>0</v>
      </c>
      <c r="D1169" s="211">
        <v>0</v>
      </c>
      <c r="E1169" s="211">
        <v>0</v>
      </c>
    </row>
    <row r="1170" ht="20" hidden="1" customHeight="1" spans="1:5">
      <c r="A1170" s="37">
        <v>2200125</v>
      </c>
      <c r="B1170" s="214" t="s">
        <v>2243</v>
      </c>
      <c r="C1170" s="211">
        <v>0</v>
      </c>
      <c r="D1170" s="211">
        <v>0</v>
      </c>
      <c r="E1170" s="211">
        <v>0</v>
      </c>
    </row>
    <row r="1171" ht="20" hidden="1" customHeight="1" spans="1:5">
      <c r="A1171" s="37">
        <v>2200126</v>
      </c>
      <c r="B1171" s="214" t="s">
        <v>2244</v>
      </c>
      <c r="C1171" s="211">
        <v>0</v>
      </c>
      <c r="D1171" s="211">
        <v>0</v>
      </c>
      <c r="E1171" s="211">
        <v>0</v>
      </c>
    </row>
    <row r="1172" ht="20" hidden="1" customHeight="1" spans="1:5">
      <c r="A1172" s="37">
        <v>2200127</v>
      </c>
      <c r="B1172" s="214" t="s">
        <v>2245</v>
      </c>
      <c r="C1172" s="211">
        <v>0</v>
      </c>
      <c r="D1172" s="211">
        <v>0</v>
      </c>
      <c r="E1172" s="211">
        <v>0</v>
      </c>
    </row>
    <row r="1173" ht="20" hidden="1" customHeight="1" spans="1:5">
      <c r="A1173" s="37">
        <v>2200128</v>
      </c>
      <c r="B1173" s="214" t="s">
        <v>2246</v>
      </c>
      <c r="C1173" s="211">
        <v>0</v>
      </c>
      <c r="D1173" s="211">
        <v>0</v>
      </c>
      <c r="E1173" s="211">
        <v>0</v>
      </c>
    </row>
    <row r="1174" ht="20" hidden="1" customHeight="1" spans="1:5">
      <c r="A1174" s="37">
        <v>2200129</v>
      </c>
      <c r="B1174" s="214" t="s">
        <v>2247</v>
      </c>
      <c r="C1174" s="211">
        <v>0</v>
      </c>
      <c r="D1174" s="211">
        <v>0</v>
      </c>
      <c r="E1174" s="211">
        <v>0</v>
      </c>
    </row>
    <row r="1175" ht="20" customHeight="1" spans="1:5">
      <c r="A1175" s="212" t="s">
        <v>784</v>
      </c>
      <c r="B1175" s="214" t="s">
        <v>126</v>
      </c>
      <c r="C1175" s="211">
        <v>791.6946</v>
      </c>
      <c r="D1175" s="211">
        <v>791.6946</v>
      </c>
      <c r="E1175" s="211">
        <v>0</v>
      </c>
    </row>
    <row r="1176" ht="20" customHeight="1" spans="1:5">
      <c r="A1176" s="212" t="s">
        <v>785</v>
      </c>
      <c r="B1176" s="214" t="s">
        <v>786</v>
      </c>
      <c r="C1176" s="211">
        <v>3641</v>
      </c>
      <c r="D1176" s="219">
        <v>0</v>
      </c>
      <c r="E1176" s="211">
        <v>3641</v>
      </c>
    </row>
    <row r="1177" ht="20" customHeight="1" spans="1:5">
      <c r="A1177" s="212" t="s">
        <v>787</v>
      </c>
      <c r="B1177" s="213" t="s">
        <v>788</v>
      </c>
      <c r="C1177" s="219">
        <v>95</v>
      </c>
      <c r="D1177" s="211">
        <v>95</v>
      </c>
      <c r="E1177" s="219">
        <v>0</v>
      </c>
    </row>
    <row r="1178" ht="20" hidden="1" customHeight="1" spans="1:5">
      <c r="A1178" s="212" t="s">
        <v>2248</v>
      </c>
      <c r="B1178" s="214" t="s">
        <v>92</v>
      </c>
      <c r="C1178" s="211">
        <v>0</v>
      </c>
      <c r="D1178" s="211">
        <v>0</v>
      </c>
      <c r="E1178" s="211">
        <v>0</v>
      </c>
    </row>
    <row r="1179" ht="20" hidden="1" customHeight="1" spans="1:5">
      <c r="A1179" s="212" t="s">
        <v>2249</v>
      </c>
      <c r="B1179" s="214" t="s">
        <v>94</v>
      </c>
      <c r="C1179" s="211">
        <v>0</v>
      </c>
      <c r="D1179" s="211">
        <v>0</v>
      </c>
      <c r="E1179" s="211">
        <v>0</v>
      </c>
    </row>
    <row r="1180" ht="20" hidden="1" customHeight="1" spans="1:5">
      <c r="A1180" s="212" t="s">
        <v>2250</v>
      </c>
      <c r="B1180" s="214" t="s">
        <v>120</v>
      </c>
      <c r="C1180" s="211">
        <v>0</v>
      </c>
      <c r="D1180" s="211">
        <v>0</v>
      </c>
      <c r="E1180" s="211">
        <v>0</v>
      </c>
    </row>
    <row r="1181" ht="20" customHeight="1" spans="1:5">
      <c r="A1181" s="212" t="s">
        <v>789</v>
      </c>
      <c r="B1181" s="214" t="s">
        <v>790</v>
      </c>
      <c r="C1181" s="211">
        <v>40</v>
      </c>
      <c r="D1181" s="211">
        <v>40</v>
      </c>
      <c r="E1181" s="211">
        <v>0</v>
      </c>
    </row>
    <row r="1182" ht="20" hidden="1" customHeight="1" spans="1:5">
      <c r="A1182" s="212" t="s">
        <v>2251</v>
      </c>
      <c r="B1182" s="214" t="s">
        <v>2252</v>
      </c>
      <c r="C1182" s="211">
        <v>0</v>
      </c>
      <c r="D1182" s="211">
        <v>0</v>
      </c>
      <c r="E1182" s="211">
        <v>0</v>
      </c>
    </row>
    <row r="1183" ht="20" hidden="1" customHeight="1" spans="1:5">
      <c r="A1183" s="212" t="s">
        <v>2253</v>
      </c>
      <c r="B1183" s="214" t="s">
        <v>2254</v>
      </c>
      <c r="C1183" s="211">
        <v>0</v>
      </c>
      <c r="D1183" s="211">
        <v>0</v>
      </c>
      <c r="E1183" s="211">
        <v>0</v>
      </c>
    </row>
    <row r="1184" ht="20" hidden="1" customHeight="1" spans="1:5">
      <c r="A1184" s="212" t="s">
        <v>2255</v>
      </c>
      <c r="B1184" s="214" t="s">
        <v>2256</v>
      </c>
      <c r="C1184" s="211">
        <v>0</v>
      </c>
      <c r="D1184" s="211">
        <v>0</v>
      </c>
      <c r="E1184" s="211">
        <v>0</v>
      </c>
    </row>
    <row r="1185" ht="20" hidden="1" customHeight="1" spans="1:5">
      <c r="A1185" s="212" t="s">
        <v>2257</v>
      </c>
      <c r="B1185" s="214" t="s">
        <v>2258</v>
      </c>
      <c r="C1185" s="211">
        <v>0</v>
      </c>
      <c r="D1185" s="211">
        <v>0</v>
      </c>
      <c r="E1185" s="211">
        <v>0</v>
      </c>
    </row>
    <row r="1186" ht="20" customHeight="1" spans="1:5">
      <c r="A1186" s="212" t="s">
        <v>791</v>
      </c>
      <c r="B1186" s="214" t="s">
        <v>792</v>
      </c>
      <c r="C1186" s="211">
        <v>55</v>
      </c>
      <c r="D1186" s="211">
        <v>55</v>
      </c>
      <c r="E1186" s="211">
        <v>0</v>
      </c>
    </row>
    <row r="1187" ht="20" hidden="1" customHeight="1" spans="1:5">
      <c r="A1187" s="212" t="s">
        <v>2259</v>
      </c>
      <c r="B1187" s="214" t="s">
        <v>2260</v>
      </c>
      <c r="C1187" s="211">
        <v>0</v>
      </c>
      <c r="D1187" s="211">
        <v>0</v>
      </c>
      <c r="E1187" s="211">
        <v>0</v>
      </c>
    </row>
    <row r="1188" ht="20" hidden="1" customHeight="1" spans="1:5">
      <c r="A1188" s="212" t="s">
        <v>2261</v>
      </c>
      <c r="B1188" s="214" t="s">
        <v>2262</v>
      </c>
      <c r="C1188" s="211">
        <v>0</v>
      </c>
      <c r="D1188" s="211">
        <v>0</v>
      </c>
      <c r="E1188" s="211">
        <v>0</v>
      </c>
    </row>
    <row r="1189" ht="20" hidden="1" customHeight="1" spans="1:5">
      <c r="A1189" s="212" t="s">
        <v>2263</v>
      </c>
      <c r="B1189" s="214" t="s">
        <v>2264</v>
      </c>
      <c r="C1189" s="211">
        <v>0</v>
      </c>
      <c r="D1189" s="211">
        <v>0</v>
      </c>
      <c r="E1189" s="211">
        <v>0</v>
      </c>
    </row>
    <row r="1190" ht="20" hidden="1" customHeight="1" spans="1:5">
      <c r="A1190" s="212" t="s">
        <v>2265</v>
      </c>
      <c r="B1190" s="214" t="s">
        <v>2266</v>
      </c>
      <c r="C1190" s="211">
        <v>0</v>
      </c>
      <c r="D1190" s="211">
        <v>0</v>
      </c>
      <c r="E1190" s="211">
        <v>0</v>
      </c>
    </row>
    <row r="1191" ht="20" hidden="1" customHeight="1" spans="1:5">
      <c r="A1191" s="212" t="s">
        <v>2267</v>
      </c>
      <c r="B1191" s="214" t="s">
        <v>2268</v>
      </c>
      <c r="C1191" s="211">
        <v>0</v>
      </c>
      <c r="D1191" s="211">
        <v>0</v>
      </c>
      <c r="E1191" s="211">
        <v>0</v>
      </c>
    </row>
    <row r="1192" ht="20" hidden="1" customHeight="1" spans="1:5">
      <c r="A1192" s="212" t="s">
        <v>2269</v>
      </c>
      <c r="B1192" s="213" t="s">
        <v>2270</v>
      </c>
      <c r="C1192" s="211">
        <v>0</v>
      </c>
      <c r="D1192" s="211">
        <v>0</v>
      </c>
      <c r="E1192" s="211">
        <v>0</v>
      </c>
    </row>
    <row r="1193" ht="20" hidden="1" customHeight="1" spans="1:5">
      <c r="A1193" s="212" t="s">
        <v>2271</v>
      </c>
      <c r="B1193" s="214" t="s">
        <v>2272</v>
      </c>
      <c r="C1193" s="211">
        <v>0</v>
      </c>
      <c r="D1193" s="219">
        <v>0</v>
      </c>
      <c r="E1193" s="211">
        <v>0</v>
      </c>
    </row>
    <row r="1194" ht="20" customHeight="1" spans="1:5">
      <c r="A1194" s="212" t="s">
        <v>793</v>
      </c>
      <c r="B1194" s="213" t="s">
        <v>794</v>
      </c>
      <c r="C1194" s="219">
        <v>11088.0421</v>
      </c>
      <c r="D1194" s="219">
        <v>8432.0421</v>
      </c>
      <c r="E1194" s="219">
        <v>2656</v>
      </c>
    </row>
    <row r="1195" ht="20" customHeight="1" spans="1:5">
      <c r="A1195" s="212" t="s">
        <v>795</v>
      </c>
      <c r="B1195" s="213" t="s">
        <v>796</v>
      </c>
      <c r="C1195" s="219">
        <v>2783.5</v>
      </c>
      <c r="D1195" s="211">
        <v>127.5</v>
      </c>
      <c r="E1195" s="219">
        <v>2656</v>
      </c>
    </row>
    <row r="1196" ht="20" hidden="1" customHeight="1" spans="1:5">
      <c r="A1196" s="212" t="s">
        <v>2273</v>
      </c>
      <c r="B1196" s="214" t="s">
        <v>2274</v>
      </c>
      <c r="C1196" s="211">
        <v>0</v>
      </c>
      <c r="D1196" s="211">
        <v>0</v>
      </c>
      <c r="E1196" s="211">
        <v>0</v>
      </c>
    </row>
    <row r="1197" ht="20" hidden="1" customHeight="1" spans="1:5">
      <c r="A1197" s="212" t="s">
        <v>2275</v>
      </c>
      <c r="B1197" s="214" t="s">
        <v>2276</v>
      </c>
      <c r="C1197" s="211">
        <v>0</v>
      </c>
      <c r="D1197" s="211">
        <v>0</v>
      </c>
      <c r="E1197" s="211">
        <v>0</v>
      </c>
    </row>
    <row r="1198" ht="20" hidden="1" customHeight="1" spans="1:5">
      <c r="A1198" s="212" t="s">
        <v>2277</v>
      </c>
      <c r="B1198" s="214" t="s">
        <v>2278</v>
      </c>
      <c r="C1198" s="211">
        <v>0</v>
      </c>
      <c r="D1198" s="211">
        <v>0</v>
      </c>
      <c r="E1198" s="211">
        <v>0</v>
      </c>
    </row>
    <row r="1199" ht="20" hidden="1" customHeight="1" spans="1:5">
      <c r="A1199" s="212" t="s">
        <v>2279</v>
      </c>
      <c r="B1199" s="214" t="s">
        <v>2280</v>
      </c>
      <c r="C1199" s="211">
        <v>0</v>
      </c>
      <c r="D1199" s="211">
        <v>0</v>
      </c>
      <c r="E1199" s="211">
        <v>0</v>
      </c>
    </row>
    <row r="1200" ht="20" customHeight="1" spans="1:5">
      <c r="A1200" s="212" t="s">
        <v>797</v>
      </c>
      <c r="B1200" s="214" t="s">
        <v>798</v>
      </c>
      <c r="C1200" s="211">
        <v>437.5</v>
      </c>
      <c r="D1200" s="211">
        <v>127.5</v>
      </c>
      <c r="E1200" s="211">
        <v>310</v>
      </c>
    </row>
    <row r="1201" ht="20" hidden="1" customHeight="1" spans="1:5">
      <c r="A1201" s="212" t="s">
        <v>2281</v>
      </c>
      <c r="B1201" s="214" t="s">
        <v>2282</v>
      </c>
      <c r="C1201" s="211">
        <v>0</v>
      </c>
      <c r="D1201" s="211">
        <v>0</v>
      </c>
      <c r="E1201" s="211">
        <v>0</v>
      </c>
    </row>
    <row r="1202" ht="20" hidden="1" customHeight="1" spans="1:5">
      <c r="A1202" s="212" t="s">
        <v>2283</v>
      </c>
      <c r="B1202" s="214" t="s">
        <v>2284</v>
      </c>
      <c r="C1202" s="211">
        <v>0</v>
      </c>
      <c r="D1202" s="211">
        <v>0</v>
      </c>
      <c r="E1202" s="211">
        <v>0</v>
      </c>
    </row>
    <row r="1203" ht="20" customHeight="1" spans="1:5">
      <c r="A1203" s="212" t="s">
        <v>799</v>
      </c>
      <c r="B1203" s="214" t="s">
        <v>800</v>
      </c>
      <c r="C1203" s="211">
        <v>1907</v>
      </c>
      <c r="D1203" s="211">
        <v>0</v>
      </c>
      <c r="E1203" s="211">
        <v>1907</v>
      </c>
    </row>
    <row r="1204" ht="20" hidden="1" customHeight="1" spans="1:5">
      <c r="A1204" s="212" t="s">
        <v>2285</v>
      </c>
      <c r="B1204" s="214" t="s">
        <v>2286</v>
      </c>
      <c r="C1204" s="211">
        <v>0</v>
      </c>
      <c r="D1204" s="211">
        <v>0</v>
      </c>
      <c r="E1204" s="211">
        <v>0</v>
      </c>
    </row>
    <row r="1205" ht="20" customHeight="1" spans="1:5">
      <c r="A1205" s="212" t="s">
        <v>801</v>
      </c>
      <c r="B1205" s="214" t="s">
        <v>802</v>
      </c>
      <c r="C1205" s="211">
        <v>439</v>
      </c>
      <c r="D1205" s="211">
        <v>0</v>
      </c>
      <c r="E1205" s="211">
        <v>439</v>
      </c>
    </row>
    <row r="1206" ht="20" hidden="1" customHeight="1" spans="1:5">
      <c r="A1206" s="212" t="s">
        <v>2287</v>
      </c>
      <c r="B1206" s="214" t="s">
        <v>2288</v>
      </c>
      <c r="C1206" s="211">
        <v>0</v>
      </c>
      <c r="D1206" s="219">
        <v>0</v>
      </c>
      <c r="E1206" s="211">
        <v>0</v>
      </c>
    </row>
    <row r="1207" ht="20" customHeight="1" spans="1:5">
      <c r="A1207" s="212" t="s">
        <v>803</v>
      </c>
      <c r="B1207" s="213" t="s">
        <v>804</v>
      </c>
      <c r="C1207" s="219">
        <v>8296.5421</v>
      </c>
      <c r="D1207" s="211">
        <v>8296.5421</v>
      </c>
      <c r="E1207" s="219">
        <v>0</v>
      </c>
    </row>
    <row r="1208" ht="20" customHeight="1" spans="1:5">
      <c r="A1208" s="212" t="s">
        <v>805</v>
      </c>
      <c r="B1208" s="214" t="s">
        <v>806</v>
      </c>
      <c r="C1208" s="211">
        <v>8296.5421</v>
      </c>
      <c r="D1208" s="211">
        <v>8296.5421</v>
      </c>
      <c r="E1208" s="211">
        <v>0</v>
      </c>
    </row>
    <row r="1209" ht="20" hidden="1" customHeight="1" spans="1:5">
      <c r="A1209" s="212" t="s">
        <v>2289</v>
      </c>
      <c r="B1209" s="214" t="s">
        <v>2290</v>
      </c>
      <c r="C1209" s="211">
        <v>0</v>
      </c>
      <c r="D1209" s="211">
        <v>0</v>
      </c>
      <c r="E1209" s="211">
        <v>0</v>
      </c>
    </row>
    <row r="1210" ht="20" hidden="1" customHeight="1" spans="1:5">
      <c r="A1210" s="212" t="s">
        <v>2291</v>
      </c>
      <c r="B1210" s="214" t="s">
        <v>2292</v>
      </c>
      <c r="C1210" s="211">
        <v>0</v>
      </c>
      <c r="D1210" s="211">
        <v>0</v>
      </c>
      <c r="E1210" s="211">
        <v>0</v>
      </c>
    </row>
    <row r="1211" ht="20" customHeight="1" spans="1:5">
      <c r="A1211" s="212" t="s">
        <v>807</v>
      </c>
      <c r="B1211" s="213" t="s">
        <v>808</v>
      </c>
      <c r="C1211" s="211">
        <v>8</v>
      </c>
      <c r="D1211" s="211">
        <v>8</v>
      </c>
      <c r="E1211" s="211">
        <v>0</v>
      </c>
    </row>
    <row r="1212" ht="20" hidden="1" customHeight="1" spans="1:5">
      <c r="A1212" s="212" t="s">
        <v>2293</v>
      </c>
      <c r="B1212" s="214" t="s">
        <v>2294</v>
      </c>
      <c r="C1212" s="211">
        <v>0</v>
      </c>
      <c r="D1212" s="211">
        <v>0</v>
      </c>
      <c r="E1212" s="211">
        <v>0</v>
      </c>
    </row>
    <row r="1213" ht="20" hidden="1" customHeight="1" spans="1:5">
      <c r="A1213" s="212" t="s">
        <v>2295</v>
      </c>
      <c r="B1213" s="214" t="s">
        <v>2296</v>
      </c>
      <c r="C1213" s="211">
        <v>0</v>
      </c>
      <c r="D1213" s="211">
        <v>0</v>
      </c>
      <c r="E1213" s="211">
        <v>0</v>
      </c>
    </row>
    <row r="1214" ht="20" customHeight="1" spans="1:5">
      <c r="A1214" s="212" t="s">
        <v>809</v>
      </c>
      <c r="B1214" s="214" t="s">
        <v>810</v>
      </c>
      <c r="C1214" s="211">
        <v>8</v>
      </c>
      <c r="D1214" s="216">
        <v>8</v>
      </c>
      <c r="E1214" s="211">
        <v>0</v>
      </c>
    </row>
    <row r="1215" ht="20" customHeight="1" spans="1:5">
      <c r="A1215" s="212" t="s">
        <v>811</v>
      </c>
      <c r="B1215" s="213" t="s">
        <v>812</v>
      </c>
      <c r="C1215" s="216">
        <f>1991.93-110</f>
        <v>1881.93</v>
      </c>
      <c r="D1215" s="216">
        <f>1715.93-110</f>
        <v>1605.93</v>
      </c>
      <c r="E1215" s="216">
        <v>276</v>
      </c>
    </row>
    <row r="1216" ht="20" customHeight="1" spans="1:5">
      <c r="A1216" s="212" t="s">
        <v>813</v>
      </c>
      <c r="B1216" s="213" t="s">
        <v>814</v>
      </c>
      <c r="C1216" s="216">
        <f>1991.93-110</f>
        <v>1881.93</v>
      </c>
      <c r="D1216" s="211">
        <f>1715.93-110</f>
        <v>1605.93</v>
      </c>
      <c r="E1216" s="216">
        <v>276</v>
      </c>
    </row>
    <row r="1217" ht="20" hidden="1" customHeight="1" spans="1:5">
      <c r="A1217" s="212" t="s">
        <v>2297</v>
      </c>
      <c r="B1217" s="214" t="s">
        <v>92</v>
      </c>
      <c r="C1217" s="211">
        <v>0</v>
      </c>
      <c r="D1217" s="211">
        <v>0</v>
      </c>
      <c r="E1217" s="211">
        <v>0</v>
      </c>
    </row>
    <row r="1218" ht="20" hidden="1" customHeight="1" spans="1:5">
      <c r="A1218" s="212" t="s">
        <v>2298</v>
      </c>
      <c r="B1218" s="214" t="s">
        <v>94</v>
      </c>
      <c r="C1218" s="211">
        <v>0</v>
      </c>
      <c r="D1218" s="211">
        <v>0</v>
      </c>
      <c r="E1218" s="211">
        <v>0</v>
      </c>
    </row>
    <row r="1219" ht="20" hidden="1" customHeight="1" spans="1:5">
      <c r="A1219" s="212" t="s">
        <v>2299</v>
      </c>
      <c r="B1219" s="214" t="s">
        <v>120</v>
      </c>
      <c r="C1219" s="211">
        <v>0</v>
      </c>
      <c r="D1219" s="211">
        <v>0</v>
      </c>
      <c r="E1219" s="211">
        <v>0</v>
      </c>
    </row>
    <row r="1220" ht="20" hidden="1" customHeight="1" spans="1:5">
      <c r="A1220" s="212" t="s">
        <v>2300</v>
      </c>
      <c r="B1220" s="214" t="s">
        <v>2301</v>
      </c>
      <c r="C1220" s="211">
        <v>0</v>
      </c>
      <c r="D1220" s="211">
        <v>0</v>
      </c>
      <c r="E1220" s="211">
        <v>0</v>
      </c>
    </row>
    <row r="1221" ht="20" hidden="1" customHeight="1" spans="1:5">
      <c r="A1221" s="212" t="s">
        <v>2302</v>
      </c>
      <c r="B1221" s="214" t="s">
        <v>2303</v>
      </c>
      <c r="C1221" s="211">
        <v>0</v>
      </c>
      <c r="D1221" s="211">
        <v>0</v>
      </c>
      <c r="E1221" s="211">
        <v>0</v>
      </c>
    </row>
    <row r="1222" ht="20" customHeight="1" spans="1:5">
      <c r="A1222" s="212" t="s">
        <v>815</v>
      </c>
      <c r="B1222" s="214" t="s">
        <v>816</v>
      </c>
      <c r="C1222" s="211"/>
      <c r="D1222" s="211"/>
      <c r="E1222" s="211">
        <v>0</v>
      </c>
    </row>
    <row r="1223" ht="20" hidden="1" customHeight="1" spans="1:5">
      <c r="A1223" s="212" t="s">
        <v>2304</v>
      </c>
      <c r="B1223" s="214" t="s">
        <v>2305</v>
      </c>
      <c r="C1223" s="211">
        <v>0</v>
      </c>
      <c r="D1223" s="211">
        <v>0</v>
      </c>
      <c r="E1223" s="211">
        <v>0</v>
      </c>
    </row>
    <row r="1224" ht="20" customHeight="1" spans="1:5">
      <c r="A1224" s="212" t="s">
        <v>817</v>
      </c>
      <c r="B1224" s="214" t="s">
        <v>818</v>
      </c>
      <c r="C1224" s="211">
        <v>1605.93</v>
      </c>
      <c r="D1224" s="211">
        <v>1605.93</v>
      </c>
      <c r="E1224" s="211">
        <v>0</v>
      </c>
    </row>
    <row r="1225" ht="20" hidden="1" customHeight="1" spans="1:5">
      <c r="A1225" s="212" t="s">
        <v>2306</v>
      </c>
      <c r="B1225" s="214" t="s">
        <v>2307</v>
      </c>
      <c r="C1225" s="211">
        <v>0</v>
      </c>
      <c r="D1225" s="211">
        <v>0</v>
      </c>
      <c r="E1225" s="211">
        <v>0</v>
      </c>
    </row>
    <row r="1226" ht="20" hidden="1" customHeight="1" spans="1:5">
      <c r="A1226" s="212" t="s">
        <v>2308</v>
      </c>
      <c r="B1226" s="214" t="s">
        <v>2309</v>
      </c>
      <c r="C1226" s="211">
        <v>0</v>
      </c>
      <c r="D1226" s="211">
        <v>0</v>
      </c>
      <c r="E1226" s="211">
        <v>0</v>
      </c>
    </row>
    <row r="1227" ht="20" customHeight="1" spans="1:5">
      <c r="A1227" s="212" t="s">
        <v>819</v>
      </c>
      <c r="B1227" s="214" t="s">
        <v>820</v>
      </c>
      <c r="C1227" s="211">
        <v>276</v>
      </c>
      <c r="D1227" s="211">
        <v>0</v>
      </c>
      <c r="E1227" s="211">
        <v>276</v>
      </c>
    </row>
    <row r="1228" ht="20" hidden="1" customHeight="1" spans="1:5">
      <c r="A1228" s="212" t="s">
        <v>2310</v>
      </c>
      <c r="B1228" s="214" t="s">
        <v>2311</v>
      </c>
      <c r="C1228" s="211">
        <v>0</v>
      </c>
      <c r="D1228" s="211">
        <v>0</v>
      </c>
      <c r="E1228" s="211">
        <v>0</v>
      </c>
    </row>
    <row r="1229" ht="20" hidden="1" customHeight="1" spans="1:5">
      <c r="A1229" s="212" t="s">
        <v>2312</v>
      </c>
      <c r="B1229" s="214" t="s">
        <v>2313</v>
      </c>
      <c r="C1229" s="211">
        <v>0</v>
      </c>
      <c r="D1229" s="211">
        <v>0</v>
      </c>
      <c r="E1229" s="211">
        <v>0</v>
      </c>
    </row>
    <row r="1230" ht="20" hidden="1" customHeight="1" spans="1:5">
      <c r="A1230" s="212" t="s">
        <v>2314</v>
      </c>
      <c r="B1230" s="214" t="s">
        <v>2315</v>
      </c>
      <c r="C1230" s="211">
        <v>0</v>
      </c>
      <c r="D1230" s="211">
        <v>0</v>
      </c>
      <c r="E1230" s="211">
        <v>0</v>
      </c>
    </row>
    <row r="1231" ht="20" hidden="1" customHeight="1" spans="1:5">
      <c r="A1231" s="212" t="s">
        <v>2316</v>
      </c>
      <c r="B1231" s="214" t="s">
        <v>2317</v>
      </c>
      <c r="C1231" s="211">
        <v>0</v>
      </c>
      <c r="D1231" s="211">
        <v>0</v>
      </c>
      <c r="E1231" s="211">
        <v>0</v>
      </c>
    </row>
    <row r="1232" ht="20" hidden="1" customHeight="1" spans="1:5">
      <c r="A1232" s="212" t="s">
        <v>2318</v>
      </c>
      <c r="B1232" s="214" t="s">
        <v>126</v>
      </c>
      <c r="C1232" s="211">
        <v>0</v>
      </c>
      <c r="D1232" s="211">
        <v>0</v>
      </c>
      <c r="E1232" s="211">
        <v>0</v>
      </c>
    </row>
    <row r="1233" ht="20" hidden="1" customHeight="1" spans="1:5">
      <c r="A1233" s="212" t="s">
        <v>2319</v>
      </c>
      <c r="B1233" s="214" t="s">
        <v>2320</v>
      </c>
      <c r="C1233" s="211">
        <v>0</v>
      </c>
      <c r="D1233" s="211">
        <v>0</v>
      </c>
      <c r="E1233" s="211">
        <v>0</v>
      </c>
    </row>
    <row r="1234" ht="20" hidden="1" customHeight="1" spans="1:5">
      <c r="A1234" s="212" t="s">
        <v>2321</v>
      </c>
      <c r="B1234" s="213" t="s">
        <v>2322</v>
      </c>
      <c r="C1234" s="211">
        <v>0</v>
      </c>
      <c r="D1234" s="211">
        <v>0</v>
      </c>
      <c r="E1234" s="211">
        <v>0</v>
      </c>
    </row>
    <row r="1235" ht="20" hidden="1" customHeight="1" spans="1:5">
      <c r="A1235" s="212" t="s">
        <v>2323</v>
      </c>
      <c r="B1235" s="214" t="s">
        <v>2324</v>
      </c>
      <c r="C1235" s="211">
        <v>0</v>
      </c>
      <c r="D1235" s="211">
        <v>0</v>
      </c>
      <c r="E1235" s="211">
        <v>0</v>
      </c>
    </row>
    <row r="1236" ht="20" hidden="1" customHeight="1" spans="1:5">
      <c r="A1236" s="212" t="s">
        <v>2325</v>
      </c>
      <c r="B1236" s="214" t="s">
        <v>2326</v>
      </c>
      <c r="C1236" s="211">
        <v>0</v>
      </c>
      <c r="D1236" s="211">
        <v>0</v>
      </c>
      <c r="E1236" s="211">
        <v>0</v>
      </c>
    </row>
    <row r="1237" ht="20" hidden="1" customHeight="1" spans="1:5">
      <c r="A1237" s="212" t="s">
        <v>2327</v>
      </c>
      <c r="B1237" s="214" t="s">
        <v>2328</v>
      </c>
      <c r="C1237" s="211">
        <v>0</v>
      </c>
      <c r="D1237" s="211">
        <v>0</v>
      </c>
      <c r="E1237" s="211">
        <v>0</v>
      </c>
    </row>
    <row r="1238" ht="20" hidden="1" customHeight="1" spans="1:5">
      <c r="A1238" s="212" t="s">
        <v>2329</v>
      </c>
      <c r="B1238" s="214" t="s">
        <v>2330</v>
      </c>
      <c r="C1238" s="211">
        <v>0</v>
      </c>
      <c r="D1238" s="211">
        <v>0</v>
      </c>
      <c r="E1238" s="211">
        <v>0</v>
      </c>
    </row>
    <row r="1239" ht="20" hidden="1" customHeight="1" spans="1:5">
      <c r="A1239" s="37">
        <v>2220306</v>
      </c>
      <c r="B1239" s="37" t="s">
        <v>2331</v>
      </c>
      <c r="C1239" s="211">
        <v>0</v>
      </c>
      <c r="D1239" s="211">
        <v>0</v>
      </c>
      <c r="E1239" s="211">
        <v>0</v>
      </c>
    </row>
    <row r="1240" ht="20" hidden="1" customHeight="1" spans="1:5">
      <c r="A1240" s="212" t="s">
        <v>2332</v>
      </c>
      <c r="B1240" s="214" t="s">
        <v>2333</v>
      </c>
      <c r="C1240" s="211">
        <v>0</v>
      </c>
      <c r="D1240" s="211">
        <v>0</v>
      </c>
      <c r="E1240" s="211">
        <v>0</v>
      </c>
    </row>
    <row r="1241" ht="20" hidden="1" customHeight="1" spans="1:5">
      <c r="A1241" s="212" t="s">
        <v>2334</v>
      </c>
      <c r="B1241" s="213" t="s">
        <v>2335</v>
      </c>
      <c r="C1241" s="211">
        <v>0</v>
      </c>
      <c r="D1241" s="211">
        <v>0</v>
      </c>
      <c r="E1241" s="211">
        <v>0</v>
      </c>
    </row>
    <row r="1242" ht="20" hidden="1" customHeight="1" spans="1:5">
      <c r="A1242" s="212" t="s">
        <v>2336</v>
      </c>
      <c r="B1242" s="214" t="s">
        <v>2337</v>
      </c>
      <c r="C1242" s="211">
        <v>0</v>
      </c>
      <c r="D1242" s="211">
        <v>0</v>
      </c>
      <c r="E1242" s="211">
        <v>0</v>
      </c>
    </row>
    <row r="1243" ht="20" hidden="1" customHeight="1" spans="1:5">
      <c r="A1243" s="212" t="s">
        <v>2338</v>
      </c>
      <c r="B1243" s="214" t="s">
        <v>2339</v>
      </c>
      <c r="C1243" s="211">
        <v>0</v>
      </c>
      <c r="D1243" s="211">
        <v>0</v>
      </c>
      <c r="E1243" s="211">
        <v>0</v>
      </c>
    </row>
    <row r="1244" ht="20" hidden="1" customHeight="1" spans="1:5">
      <c r="A1244" s="212" t="s">
        <v>2340</v>
      </c>
      <c r="B1244" s="214" t="s">
        <v>2341</v>
      </c>
      <c r="C1244" s="211">
        <v>0</v>
      </c>
      <c r="D1244" s="211">
        <v>0</v>
      </c>
      <c r="E1244" s="211">
        <v>0</v>
      </c>
    </row>
    <row r="1245" ht="20" hidden="1" customHeight="1" spans="1:5">
      <c r="A1245" s="212" t="s">
        <v>2342</v>
      </c>
      <c r="B1245" s="214" t="s">
        <v>2343</v>
      </c>
      <c r="C1245" s="211">
        <v>0</v>
      </c>
      <c r="D1245" s="211">
        <v>0</v>
      </c>
      <c r="E1245" s="211">
        <v>0</v>
      </c>
    </row>
    <row r="1246" ht="20" hidden="1" customHeight="1" spans="1:5">
      <c r="A1246" s="212" t="s">
        <v>2344</v>
      </c>
      <c r="B1246" s="214" t="s">
        <v>2345</v>
      </c>
      <c r="C1246" s="211">
        <v>0</v>
      </c>
      <c r="D1246" s="216">
        <v>0</v>
      </c>
      <c r="E1246" s="211">
        <v>0</v>
      </c>
    </row>
    <row r="1247" ht="20" hidden="1" customHeight="1" spans="1:5">
      <c r="A1247" s="212" t="s">
        <v>2346</v>
      </c>
      <c r="B1247" s="213" t="s">
        <v>2347</v>
      </c>
      <c r="C1247" s="216">
        <v>0</v>
      </c>
      <c r="D1247" s="211">
        <v>0</v>
      </c>
      <c r="E1247" s="216">
        <v>0</v>
      </c>
    </row>
    <row r="1248" ht="20" hidden="1" customHeight="1" spans="1:5">
      <c r="A1248" s="212" t="s">
        <v>2348</v>
      </c>
      <c r="B1248" s="214" t="s">
        <v>2349</v>
      </c>
      <c r="C1248" s="211">
        <v>0</v>
      </c>
      <c r="D1248" s="211">
        <v>0</v>
      </c>
      <c r="E1248" s="211">
        <v>0</v>
      </c>
    </row>
    <row r="1249" ht="20" hidden="1" customHeight="1" spans="1:5">
      <c r="A1249" s="212" t="s">
        <v>2350</v>
      </c>
      <c r="B1249" s="214" t="s">
        <v>2351</v>
      </c>
      <c r="C1249" s="211">
        <v>0</v>
      </c>
      <c r="D1249" s="211">
        <v>0</v>
      </c>
      <c r="E1249" s="211">
        <v>0</v>
      </c>
    </row>
    <row r="1250" ht="20" hidden="1" customHeight="1" spans="1:5">
      <c r="A1250" s="212" t="s">
        <v>2352</v>
      </c>
      <c r="B1250" s="214" t="s">
        <v>2353</v>
      </c>
      <c r="C1250" s="211">
        <v>0</v>
      </c>
      <c r="D1250" s="211">
        <v>0</v>
      </c>
      <c r="E1250" s="211">
        <v>0</v>
      </c>
    </row>
    <row r="1251" ht="20" hidden="1" customHeight="1" spans="1:5">
      <c r="A1251" s="212" t="s">
        <v>2354</v>
      </c>
      <c r="B1251" s="214" t="s">
        <v>2355</v>
      </c>
      <c r="C1251" s="211">
        <v>0</v>
      </c>
      <c r="D1251" s="211">
        <v>0</v>
      </c>
      <c r="E1251" s="211">
        <v>0</v>
      </c>
    </row>
    <row r="1252" ht="20" hidden="1" customHeight="1" spans="1:5">
      <c r="A1252" s="212" t="s">
        <v>2356</v>
      </c>
      <c r="B1252" s="214" t="s">
        <v>2357</v>
      </c>
      <c r="C1252" s="211">
        <v>0</v>
      </c>
      <c r="D1252" s="211">
        <v>0</v>
      </c>
      <c r="E1252" s="211">
        <v>0</v>
      </c>
    </row>
    <row r="1253" ht="20" hidden="1" customHeight="1" spans="1:5">
      <c r="A1253" s="212" t="s">
        <v>2358</v>
      </c>
      <c r="B1253" s="214" t="s">
        <v>2359</v>
      </c>
      <c r="C1253" s="211">
        <v>0</v>
      </c>
      <c r="D1253" s="211">
        <v>0</v>
      </c>
      <c r="E1253" s="211">
        <v>0</v>
      </c>
    </row>
    <row r="1254" ht="20" hidden="1" customHeight="1" spans="1:5">
      <c r="A1254" s="212" t="s">
        <v>2360</v>
      </c>
      <c r="B1254" s="214" t="s">
        <v>2361</v>
      </c>
      <c r="C1254" s="211">
        <v>0</v>
      </c>
      <c r="D1254" s="211">
        <v>0</v>
      </c>
      <c r="E1254" s="211">
        <v>0</v>
      </c>
    </row>
    <row r="1255" ht="20" hidden="1" customHeight="1" spans="1:5">
      <c r="A1255" s="212" t="s">
        <v>2362</v>
      </c>
      <c r="B1255" s="214" t="s">
        <v>2363</v>
      </c>
      <c r="C1255" s="211">
        <v>0</v>
      </c>
      <c r="D1255" s="211">
        <v>0</v>
      </c>
      <c r="E1255" s="211">
        <v>0</v>
      </c>
    </row>
    <row r="1256" ht="20" hidden="1" customHeight="1" spans="1:5">
      <c r="A1256" s="212" t="s">
        <v>2364</v>
      </c>
      <c r="B1256" s="214" t="s">
        <v>2365</v>
      </c>
      <c r="C1256" s="211">
        <v>0</v>
      </c>
      <c r="D1256" s="211">
        <v>0</v>
      </c>
      <c r="E1256" s="211">
        <v>0</v>
      </c>
    </row>
    <row r="1257" ht="20" hidden="1" customHeight="1" spans="1:5">
      <c r="A1257" s="212" t="s">
        <v>2366</v>
      </c>
      <c r="B1257" s="214" t="s">
        <v>2367</v>
      </c>
      <c r="C1257" s="211">
        <v>0</v>
      </c>
      <c r="D1257" s="211">
        <v>0</v>
      </c>
      <c r="E1257" s="211">
        <v>0</v>
      </c>
    </row>
    <row r="1258" ht="20" hidden="1" customHeight="1" spans="1:5">
      <c r="A1258" s="212" t="s">
        <v>2368</v>
      </c>
      <c r="B1258" s="214" t="s">
        <v>2369</v>
      </c>
      <c r="C1258" s="211">
        <v>0</v>
      </c>
      <c r="D1258" s="211">
        <v>0</v>
      </c>
      <c r="E1258" s="211">
        <v>0</v>
      </c>
    </row>
    <row r="1259" ht="20" hidden="1" customHeight="1" spans="1:5">
      <c r="A1259" s="212" t="s">
        <v>2370</v>
      </c>
      <c r="B1259" s="214" t="s">
        <v>2371</v>
      </c>
      <c r="C1259" s="211">
        <v>0</v>
      </c>
      <c r="D1259" s="211">
        <v>0</v>
      </c>
      <c r="E1259" s="211">
        <v>0</v>
      </c>
    </row>
    <row r="1260" ht="20" customHeight="1" spans="1:5">
      <c r="A1260" s="212" t="s">
        <v>821</v>
      </c>
      <c r="B1260" s="213" t="s">
        <v>822</v>
      </c>
      <c r="C1260" s="211">
        <v>6727.1451</v>
      </c>
      <c r="D1260" s="211">
        <v>6727.1451</v>
      </c>
      <c r="E1260" s="211">
        <v>0</v>
      </c>
    </row>
    <row r="1261" ht="20" customHeight="1" spans="1:5">
      <c r="A1261" s="212" t="s">
        <v>823</v>
      </c>
      <c r="B1261" s="213" t="s">
        <v>824</v>
      </c>
      <c r="C1261" s="211">
        <v>5585.8451</v>
      </c>
      <c r="D1261" s="211">
        <v>5585.8451</v>
      </c>
      <c r="E1261" s="211">
        <v>0</v>
      </c>
    </row>
    <row r="1262" ht="20" customHeight="1" spans="1:5">
      <c r="A1262" s="212" t="s">
        <v>825</v>
      </c>
      <c r="B1262" s="214" t="s">
        <v>92</v>
      </c>
      <c r="C1262" s="211">
        <v>1072.2994</v>
      </c>
      <c r="D1262" s="211">
        <v>1072.2994</v>
      </c>
      <c r="E1262" s="211">
        <v>0</v>
      </c>
    </row>
    <row r="1263" ht="20" hidden="1" customHeight="1" spans="1:5">
      <c r="A1263" s="212" t="s">
        <v>2372</v>
      </c>
      <c r="B1263" s="214" t="s">
        <v>94</v>
      </c>
      <c r="C1263" s="211">
        <v>0</v>
      </c>
      <c r="D1263" s="211">
        <v>0</v>
      </c>
      <c r="E1263" s="211">
        <v>0</v>
      </c>
    </row>
    <row r="1264" ht="20" hidden="1" customHeight="1" spans="1:5">
      <c r="A1264" s="212" t="s">
        <v>2373</v>
      </c>
      <c r="B1264" s="214" t="s">
        <v>120</v>
      </c>
      <c r="C1264" s="211">
        <v>0</v>
      </c>
      <c r="D1264" s="211">
        <v>0</v>
      </c>
      <c r="E1264" s="211">
        <v>0</v>
      </c>
    </row>
    <row r="1265" ht="20" hidden="1" customHeight="1" spans="1:5">
      <c r="A1265" s="212" t="s">
        <v>2374</v>
      </c>
      <c r="B1265" s="214" t="s">
        <v>2375</v>
      </c>
      <c r="C1265" s="211">
        <v>0</v>
      </c>
      <c r="D1265" s="211">
        <v>0</v>
      </c>
      <c r="E1265" s="211">
        <v>0</v>
      </c>
    </row>
    <row r="1266" ht="20" hidden="1" customHeight="1" spans="1:5">
      <c r="A1266" s="212" t="s">
        <v>2376</v>
      </c>
      <c r="B1266" s="214" t="s">
        <v>2377</v>
      </c>
      <c r="C1266" s="211">
        <v>0</v>
      </c>
      <c r="D1266" s="211">
        <v>0</v>
      </c>
      <c r="E1266" s="211">
        <v>0</v>
      </c>
    </row>
    <row r="1267" ht="20" customHeight="1" spans="1:5">
      <c r="A1267" s="212" t="s">
        <v>826</v>
      </c>
      <c r="B1267" s="214" t="s">
        <v>827</v>
      </c>
      <c r="C1267" s="211">
        <v>445</v>
      </c>
      <c r="D1267" s="211">
        <v>445</v>
      </c>
      <c r="E1267" s="211">
        <v>0</v>
      </c>
    </row>
    <row r="1268" ht="20" customHeight="1" spans="1:5">
      <c r="A1268" s="212" t="s">
        <v>828</v>
      </c>
      <c r="B1268" s="214" t="s">
        <v>829</v>
      </c>
      <c r="C1268" s="211">
        <v>274</v>
      </c>
      <c r="D1268" s="211">
        <v>274</v>
      </c>
      <c r="E1268" s="211">
        <v>0</v>
      </c>
    </row>
    <row r="1269" ht="20" customHeight="1" spans="1:5">
      <c r="A1269" s="212" t="s">
        <v>830</v>
      </c>
      <c r="B1269" s="214" t="s">
        <v>831</v>
      </c>
      <c r="C1269" s="211">
        <v>64.54</v>
      </c>
      <c r="D1269" s="211">
        <v>64.54</v>
      </c>
      <c r="E1269" s="211">
        <v>0</v>
      </c>
    </row>
    <row r="1270" ht="20" customHeight="1" spans="1:5">
      <c r="A1270" s="212" t="s">
        <v>832</v>
      </c>
      <c r="B1270" s="214" t="s">
        <v>126</v>
      </c>
      <c r="C1270" s="211">
        <v>3730.0057</v>
      </c>
      <c r="D1270" s="211">
        <v>3730.0057</v>
      </c>
      <c r="E1270" s="211">
        <v>0</v>
      </c>
    </row>
    <row r="1271" ht="20" hidden="1" customHeight="1" spans="1:5">
      <c r="A1271" s="212" t="s">
        <v>2378</v>
      </c>
      <c r="B1271" s="214" t="s">
        <v>2379</v>
      </c>
      <c r="C1271" s="211">
        <v>0</v>
      </c>
      <c r="D1271" s="211">
        <v>0</v>
      </c>
      <c r="E1271" s="211">
        <v>0</v>
      </c>
    </row>
    <row r="1272" ht="20" customHeight="1" spans="1:5">
      <c r="A1272" s="212" t="s">
        <v>833</v>
      </c>
      <c r="B1272" s="213" t="s">
        <v>834</v>
      </c>
      <c r="C1272" s="211">
        <v>1141.3</v>
      </c>
      <c r="D1272" s="211">
        <v>1141.3</v>
      </c>
      <c r="E1272" s="211">
        <v>0</v>
      </c>
    </row>
    <row r="1273" ht="20" hidden="1" customHeight="1" spans="1:5">
      <c r="A1273" s="212" t="s">
        <v>2380</v>
      </c>
      <c r="B1273" s="214" t="s">
        <v>92</v>
      </c>
      <c r="C1273" s="211">
        <v>0</v>
      </c>
      <c r="D1273" s="211">
        <v>0</v>
      </c>
      <c r="E1273" s="211">
        <v>0</v>
      </c>
    </row>
    <row r="1274" ht="20" hidden="1" customHeight="1" spans="1:5">
      <c r="A1274" s="212" t="s">
        <v>2381</v>
      </c>
      <c r="B1274" s="214" t="s">
        <v>94</v>
      </c>
      <c r="C1274" s="211">
        <v>0</v>
      </c>
      <c r="D1274" s="211">
        <v>0</v>
      </c>
      <c r="E1274" s="211">
        <v>0</v>
      </c>
    </row>
    <row r="1275" ht="20" hidden="1" customHeight="1" spans="1:5">
      <c r="A1275" s="212" t="s">
        <v>2382</v>
      </c>
      <c r="B1275" s="214" t="s">
        <v>120</v>
      </c>
      <c r="C1275" s="211">
        <v>0</v>
      </c>
      <c r="D1275" s="211">
        <v>0</v>
      </c>
      <c r="E1275" s="211">
        <v>0</v>
      </c>
    </row>
    <row r="1276" ht="20" customHeight="1" spans="1:5">
      <c r="A1276" s="212" t="s">
        <v>835</v>
      </c>
      <c r="B1276" s="214" t="s">
        <v>836</v>
      </c>
      <c r="C1276" s="211">
        <v>1141.3</v>
      </c>
      <c r="D1276" s="211">
        <v>1141.3</v>
      </c>
      <c r="E1276" s="211">
        <v>0</v>
      </c>
    </row>
    <row r="1277" ht="20" hidden="1" customHeight="1" spans="1:5">
      <c r="A1277" s="212" t="s">
        <v>2383</v>
      </c>
      <c r="B1277" s="214" t="s">
        <v>126</v>
      </c>
      <c r="C1277" s="211">
        <v>0</v>
      </c>
      <c r="D1277" s="211">
        <v>0</v>
      </c>
      <c r="E1277" s="211">
        <v>0</v>
      </c>
    </row>
    <row r="1278" ht="20" hidden="1" customHeight="1" spans="1:5">
      <c r="A1278" s="212" t="s">
        <v>2384</v>
      </c>
      <c r="B1278" s="214" t="s">
        <v>2385</v>
      </c>
      <c r="C1278" s="211">
        <v>0</v>
      </c>
      <c r="D1278" s="211">
        <v>0</v>
      </c>
      <c r="E1278" s="211">
        <v>0</v>
      </c>
    </row>
    <row r="1279" ht="20" hidden="1" customHeight="1" spans="1:5">
      <c r="A1279" s="212" t="s">
        <v>2386</v>
      </c>
      <c r="B1279" s="213" t="s">
        <v>2387</v>
      </c>
      <c r="C1279" s="211">
        <v>0</v>
      </c>
      <c r="D1279" s="211">
        <v>0</v>
      </c>
      <c r="E1279" s="211">
        <v>0</v>
      </c>
    </row>
    <row r="1280" ht="20" hidden="1" customHeight="1" spans="1:5">
      <c r="A1280" s="212" t="s">
        <v>2388</v>
      </c>
      <c r="B1280" s="214" t="s">
        <v>92</v>
      </c>
      <c r="C1280" s="211">
        <v>0</v>
      </c>
      <c r="D1280" s="211">
        <v>0</v>
      </c>
      <c r="E1280" s="211">
        <v>0</v>
      </c>
    </row>
    <row r="1281" ht="20" hidden="1" customHeight="1" spans="1:5">
      <c r="A1281" s="212" t="s">
        <v>2389</v>
      </c>
      <c r="B1281" s="214" t="s">
        <v>94</v>
      </c>
      <c r="C1281" s="211">
        <v>0</v>
      </c>
      <c r="D1281" s="211">
        <v>0</v>
      </c>
      <c r="E1281" s="211">
        <v>0</v>
      </c>
    </row>
    <row r="1282" ht="20" hidden="1" customHeight="1" spans="1:5">
      <c r="A1282" s="212" t="s">
        <v>2390</v>
      </c>
      <c r="B1282" s="214" t="s">
        <v>120</v>
      </c>
      <c r="C1282" s="211">
        <v>0</v>
      </c>
      <c r="D1282" s="211">
        <v>0</v>
      </c>
      <c r="E1282" s="211">
        <v>0</v>
      </c>
    </row>
    <row r="1283" ht="20" hidden="1" customHeight="1" spans="1:5">
      <c r="A1283" s="212" t="s">
        <v>2391</v>
      </c>
      <c r="B1283" s="214" t="s">
        <v>2392</v>
      </c>
      <c r="C1283" s="211">
        <v>0</v>
      </c>
      <c r="D1283" s="211">
        <v>0</v>
      </c>
      <c r="E1283" s="211">
        <v>0</v>
      </c>
    </row>
    <row r="1284" ht="20" hidden="1" customHeight="1" spans="1:5">
      <c r="A1284" s="212" t="s">
        <v>2393</v>
      </c>
      <c r="B1284" s="214" t="s">
        <v>2394</v>
      </c>
      <c r="C1284" s="211">
        <v>0</v>
      </c>
      <c r="D1284" s="211">
        <v>0</v>
      </c>
      <c r="E1284" s="211">
        <v>0</v>
      </c>
    </row>
    <row r="1285" ht="20" hidden="1" customHeight="1" spans="1:5">
      <c r="A1285" s="212" t="s">
        <v>2395</v>
      </c>
      <c r="B1285" s="214" t="s">
        <v>126</v>
      </c>
      <c r="C1285" s="211">
        <v>0</v>
      </c>
      <c r="D1285" s="211">
        <v>0</v>
      </c>
      <c r="E1285" s="211">
        <v>0</v>
      </c>
    </row>
    <row r="1286" ht="20" hidden="1" customHeight="1" spans="1:5">
      <c r="A1286" s="212" t="s">
        <v>2396</v>
      </c>
      <c r="B1286" s="214" t="s">
        <v>2397</v>
      </c>
      <c r="C1286" s="211">
        <v>0</v>
      </c>
      <c r="D1286" s="211">
        <v>0</v>
      </c>
      <c r="E1286" s="211">
        <v>0</v>
      </c>
    </row>
    <row r="1287" ht="20" hidden="1" customHeight="1" spans="1:5">
      <c r="A1287" s="212" t="s">
        <v>2398</v>
      </c>
      <c r="B1287" s="213" t="s">
        <v>2399</v>
      </c>
      <c r="C1287" s="211">
        <v>0</v>
      </c>
      <c r="D1287" s="211">
        <v>0</v>
      </c>
      <c r="E1287" s="211">
        <v>0</v>
      </c>
    </row>
    <row r="1288" ht="20" hidden="1" customHeight="1" spans="1:5">
      <c r="A1288" s="212" t="s">
        <v>2400</v>
      </c>
      <c r="B1288" s="214" t="s">
        <v>92</v>
      </c>
      <c r="C1288" s="211">
        <v>0</v>
      </c>
      <c r="D1288" s="211">
        <v>0</v>
      </c>
      <c r="E1288" s="211">
        <v>0</v>
      </c>
    </row>
    <row r="1289" ht="20" hidden="1" customHeight="1" spans="1:5">
      <c r="A1289" s="212" t="s">
        <v>2401</v>
      </c>
      <c r="B1289" s="214" t="s">
        <v>94</v>
      </c>
      <c r="C1289" s="211">
        <v>0</v>
      </c>
      <c r="D1289" s="211">
        <v>0</v>
      </c>
      <c r="E1289" s="211">
        <v>0</v>
      </c>
    </row>
    <row r="1290" ht="20" hidden="1" customHeight="1" spans="1:5">
      <c r="A1290" s="212" t="s">
        <v>2402</v>
      </c>
      <c r="B1290" s="214" t="s">
        <v>120</v>
      </c>
      <c r="C1290" s="211">
        <v>0</v>
      </c>
      <c r="D1290" s="211">
        <v>0</v>
      </c>
      <c r="E1290" s="211">
        <v>0</v>
      </c>
    </row>
    <row r="1291" ht="20" hidden="1" customHeight="1" spans="1:5">
      <c r="A1291" s="212" t="s">
        <v>2403</v>
      </c>
      <c r="B1291" s="214" t="s">
        <v>2404</v>
      </c>
      <c r="C1291" s="211">
        <v>0</v>
      </c>
      <c r="D1291" s="211">
        <v>0</v>
      </c>
      <c r="E1291" s="211">
        <v>0</v>
      </c>
    </row>
    <row r="1292" ht="20" hidden="1" customHeight="1" spans="1:5">
      <c r="A1292" s="212" t="s">
        <v>2405</v>
      </c>
      <c r="B1292" s="214" t="s">
        <v>2406</v>
      </c>
      <c r="C1292" s="211">
        <v>0</v>
      </c>
      <c r="D1292" s="211">
        <v>0</v>
      </c>
      <c r="E1292" s="211">
        <v>0</v>
      </c>
    </row>
    <row r="1293" ht="20" hidden="1" customHeight="1" spans="1:5">
      <c r="A1293" s="212" t="s">
        <v>2407</v>
      </c>
      <c r="B1293" s="214" t="s">
        <v>2408</v>
      </c>
      <c r="C1293" s="211">
        <v>0</v>
      </c>
      <c r="D1293" s="211">
        <v>0</v>
      </c>
      <c r="E1293" s="211">
        <v>0</v>
      </c>
    </row>
    <row r="1294" ht="20" hidden="1" customHeight="1" spans="1:5">
      <c r="A1294" s="212" t="s">
        <v>2409</v>
      </c>
      <c r="B1294" s="214" t="s">
        <v>2410</v>
      </c>
      <c r="C1294" s="211">
        <v>0</v>
      </c>
      <c r="D1294" s="211">
        <v>0</v>
      </c>
      <c r="E1294" s="211">
        <v>0</v>
      </c>
    </row>
    <row r="1295" ht="20" hidden="1" customHeight="1" spans="1:5">
      <c r="A1295" s="212" t="s">
        <v>2411</v>
      </c>
      <c r="B1295" s="214" t="s">
        <v>2412</v>
      </c>
      <c r="C1295" s="211">
        <v>0</v>
      </c>
      <c r="D1295" s="211">
        <v>0</v>
      </c>
      <c r="E1295" s="211">
        <v>0</v>
      </c>
    </row>
    <row r="1296" ht="20" hidden="1" customHeight="1" spans="1:5">
      <c r="A1296" s="212" t="s">
        <v>2413</v>
      </c>
      <c r="B1296" s="214" t="s">
        <v>2414</v>
      </c>
      <c r="C1296" s="211">
        <v>0</v>
      </c>
      <c r="D1296" s="211">
        <v>0</v>
      </c>
      <c r="E1296" s="211">
        <v>0</v>
      </c>
    </row>
    <row r="1297" ht="20" hidden="1" customHeight="1" spans="1:5">
      <c r="A1297" s="212" t="s">
        <v>2415</v>
      </c>
      <c r="B1297" s="214" t="s">
        <v>2416</v>
      </c>
      <c r="C1297" s="211">
        <v>0</v>
      </c>
      <c r="D1297" s="211">
        <v>0</v>
      </c>
      <c r="E1297" s="211">
        <v>0</v>
      </c>
    </row>
    <row r="1298" ht="20" hidden="1" customHeight="1" spans="1:5">
      <c r="A1298" s="212" t="s">
        <v>2417</v>
      </c>
      <c r="B1298" s="214" t="s">
        <v>2418</v>
      </c>
      <c r="C1298" s="211">
        <v>0</v>
      </c>
      <c r="D1298" s="211">
        <v>0</v>
      </c>
      <c r="E1298" s="211">
        <v>0</v>
      </c>
    </row>
    <row r="1299" ht="20" hidden="1" customHeight="1" spans="1:5">
      <c r="A1299" s="212" t="s">
        <v>2419</v>
      </c>
      <c r="B1299" s="214" t="s">
        <v>2420</v>
      </c>
      <c r="C1299" s="211">
        <v>0</v>
      </c>
      <c r="D1299" s="211">
        <v>0</v>
      </c>
      <c r="E1299" s="211">
        <v>0</v>
      </c>
    </row>
    <row r="1300" ht="20" hidden="1" customHeight="1" spans="1:5">
      <c r="A1300" s="212" t="s">
        <v>2421</v>
      </c>
      <c r="B1300" s="213" t="s">
        <v>2422</v>
      </c>
      <c r="C1300" s="211">
        <v>0</v>
      </c>
      <c r="D1300" s="211">
        <v>0</v>
      </c>
      <c r="E1300" s="211">
        <v>0</v>
      </c>
    </row>
    <row r="1301" ht="20" hidden="1" customHeight="1" spans="1:5">
      <c r="A1301" s="212" t="s">
        <v>2423</v>
      </c>
      <c r="B1301" s="214" t="s">
        <v>2424</v>
      </c>
      <c r="C1301" s="211">
        <v>0</v>
      </c>
      <c r="D1301" s="211">
        <v>0</v>
      </c>
      <c r="E1301" s="211">
        <v>0</v>
      </c>
    </row>
    <row r="1302" ht="20" hidden="1" customHeight="1" spans="1:5">
      <c r="A1302" s="212" t="s">
        <v>2425</v>
      </c>
      <c r="B1302" s="214" t="s">
        <v>2426</v>
      </c>
      <c r="C1302" s="211">
        <v>0</v>
      </c>
      <c r="D1302" s="211">
        <v>0</v>
      </c>
      <c r="E1302" s="211">
        <v>0</v>
      </c>
    </row>
    <row r="1303" ht="20" hidden="1" customHeight="1" spans="1:5">
      <c r="A1303" s="212" t="s">
        <v>2427</v>
      </c>
      <c r="B1303" s="214" t="s">
        <v>2428</v>
      </c>
      <c r="C1303" s="211">
        <v>0</v>
      </c>
      <c r="D1303" s="211">
        <v>0</v>
      </c>
      <c r="E1303" s="211">
        <v>0</v>
      </c>
    </row>
    <row r="1304" ht="20" hidden="1" customHeight="1" spans="1:5">
      <c r="A1304" s="212" t="s">
        <v>2429</v>
      </c>
      <c r="B1304" s="213" t="s">
        <v>2430</v>
      </c>
      <c r="C1304" s="211">
        <v>0</v>
      </c>
      <c r="D1304" s="211">
        <v>0</v>
      </c>
      <c r="E1304" s="211">
        <v>0</v>
      </c>
    </row>
    <row r="1305" ht="20" hidden="1" customHeight="1" spans="1:5">
      <c r="A1305" s="212" t="s">
        <v>2431</v>
      </c>
      <c r="B1305" s="214" t="s">
        <v>2432</v>
      </c>
      <c r="C1305" s="211">
        <v>0</v>
      </c>
      <c r="D1305" s="211">
        <v>0</v>
      </c>
      <c r="E1305" s="211">
        <v>0</v>
      </c>
    </row>
    <row r="1306" ht="20" hidden="1" customHeight="1" spans="1:5">
      <c r="A1306" s="212" t="s">
        <v>2433</v>
      </c>
      <c r="B1306" s="214" t="s">
        <v>2434</v>
      </c>
      <c r="C1306" s="211">
        <v>0</v>
      </c>
      <c r="D1306" s="211">
        <v>0</v>
      </c>
      <c r="E1306" s="211">
        <v>0</v>
      </c>
    </row>
    <row r="1307" ht="20" hidden="1" customHeight="1" spans="1:5">
      <c r="A1307" s="212" t="s">
        <v>2435</v>
      </c>
      <c r="B1307" s="214" t="s">
        <v>2436</v>
      </c>
      <c r="C1307" s="211">
        <v>0</v>
      </c>
      <c r="D1307" s="211">
        <v>0</v>
      </c>
      <c r="E1307" s="211">
        <v>0</v>
      </c>
    </row>
    <row r="1308" ht="20" hidden="1" customHeight="1" spans="1:5">
      <c r="A1308" s="212" t="s">
        <v>2437</v>
      </c>
      <c r="B1308" s="213" t="s">
        <v>2438</v>
      </c>
      <c r="C1308" s="211">
        <v>0</v>
      </c>
      <c r="D1308" s="211">
        <v>0</v>
      </c>
      <c r="E1308" s="211">
        <v>0</v>
      </c>
    </row>
    <row r="1309" ht="20" hidden="1" customHeight="1" spans="1:5">
      <c r="A1309" s="212" t="s">
        <v>2439</v>
      </c>
      <c r="B1309" s="214" t="s">
        <v>2440</v>
      </c>
      <c r="C1309" s="211">
        <v>0</v>
      </c>
      <c r="D1309" s="211">
        <v>0</v>
      </c>
      <c r="E1309" s="211">
        <v>0</v>
      </c>
    </row>
    <row r="1310" ht="20" customHeight="1" spans="1:5">
      <c r="A1310" s="220" t="s">
        <v>837</v>
      </c>
      <c r="B1310" s="221" t="s">
        <v>838</v>
      </c>
      <c r="C1310" s="211">
        <v>8000</v>
      </c>
      <c r="D1310" s="211">
        <v>8000</v>
      </c>
      <c r="E1310" s="211"/>
    </row>
    <row r="1311" ht="20" customHeight="1" spans="1:5">
      <c r="A1311" s="212">
        <v>229</v>
      </c>
      <c r="B1311" s="213" t="s">
        <v>839</v>
      </c>
      <c r="C1311" s="211">
        <v>38449.81</v>
      </c>
      <c r="D1311" s="211">
        <v>38449.81</v>
      </c>
      <c r="E1311" s="211">
        <v>0</v>
      </c>
    </row>
    <row r="1312" ht="20" customHeight="1" spans="1:5">
      <c r="A1312" s="212" t="s">
        <v>840</v>
      </c>
      <c r="B1312" s="213" t="s">
        <v>841</v>
      </c>
      <c r="C1312" s="211">
        <v>38449.81</v>
      </c>
      <c r="D1312" s="211">
        <v>38449.81</v>
      </c>
      <c r="E1312" s="211">
        <v>0</v>
      </c>
    </row>
    <row r="1313" ht="20" customHeight="1" spans="1:5">
      <c r="A1313" s="220" t="s">
        <v>842</v>
      </c>
      <c r="B1313" s="135" t="s">
        <v>843</v>
      </c>
      <c r="C1313" s="211">
        <v>38449.81</v>
      </c>
      <c r="D1313" s="211">
        <v>38449.81</v>
      </c>
      <c r="E1313" s="211"/>
    </row>
    <row r="1314" ht="20" customHeight="1" spans="1:5">
      <c r="A1314" s="220" t="s">
        <v>844</v>
      </c>
      <c r="B1314" s="213" t="s">
        <v>845</v>
      </c>
      <c r="C1314" s="211">
        <v>6460</v>
      </c>
      <c r="D1314" s="211">
        <v>6460</v>
      </c>
      <c r="E1314" s="211"/>
    </row>
    <row r="1315" ht="20" customHeight="1" spans="1:5">
      <c r="A1315" s="220" t="s">
        <v>846</v>
      </c>
      <c r="B1315" s="213" t="s">
        <v>847</v>
      </c>
      <c r="C1315" s="211">
        <v>6460</v>
      </c>
      <c r="D1315" s="211">
        <v>6460</v>
      </c>
      <c r="E1315" s="211"/>
    </row>
    <row r="1316" ht="20" customHeight="1" spans="1:5">
      <c r="A1316" s="220" t="s">
        <v>848</v>
      </c>
      <c r="B1316" s="214" t="s">
        <v>849</v>
      </c>
      <c r="C1316" s="211">
        <v>5650</v>
      </c>
      <c r="D1316" s="211">
        <v>5650</v>
      </c>
      <c r="E1316" s="211"/>
    </row>
    <row r="1317" ht="20" customHeight="1" spans="1:5">
      <c r="A1317" s="220" t="s">
        <v>850</v>
      </c>
      <c r="B1317" s="214" t="s">
        <v>851</v>
      </c>
      <c r="C1317" s="211">
        <v>810</v>
      </c>
      <c r="D1317" s="211">
        <v>810</v>
      </c>
      <c r="E1317" s="211"/>
    </row>
    <row r="1318" ht="20" hidden="1" customHeight="1" spans="1:5">
      <c r="A1318" s="222" t="s">
        <v>2441</v>
      </c>
      <c r="B1318" s="223" t="s">
        <v>1204</v>
      </c>
      <c r="C1318" s="211">
        <v>0</v>
      </c>
      <c r="D1318" s="211">
        <v>0</v>
      </c>
      <c r="E1318" s="211">
        <v>0</v>
      </c>
    </row>
    <row r="1319" ht="20" customHeight="1" spans="1:5">
      <c r="A1319" s="212" t="s">
        <v>852</v>
      </c>
      <c r="B1319" s="213" t="s">
        <v>853</v>
      </c>
      <c r="C1319" s="211">
        <v>20962</v>
      </c>
      <c r="D1319" s="211">
        <v>20962</v>
      </c>
      <c r="E1319" s="211">
        <v>0</v>
      </c>
    </row>
    <row r="1320" ht="20" hidden="1" customHeight="1" spans="1:5">
      <c r="A1320" s="212" t="s">
        <v>2442</v>
      </c>
      <c r="B1320" s="221" t="s">
        <v>2443</v>
      </c>
      <c r="C1320" s="211">
        <v>0</v>
      </c>
      <c r="D1320" s="211">
        <v>0</v>
      </c>
      <c r="E1320" s="211">
        <v>0</v>
      </c>
    </row>
    <row r="1321" ht="20" hidden="1" customHeight="1" spans="1:5">
      <c r="A1321" s="37">
        <v>2320101</v>
      </c>
      <c r="B1321" s="37" t="s">
        <v>2444</v>
      </c>
      <c r="C1321" s="211">
        <v>0</v>
      </c>
      <c r="D1321" s="211">
        <v>0</v>
      </c>
      <c r="E1321" s="211">
        <v>0</v>
      </c>
    </row>
    <row r="1322" ht="20" hidden="1" customHeight="1" spans="1:5">
      <c r="A1322" s="212" t="s">
        <v>2445</v>
      </c>
      <c r="B1322" s="221" t="s">
        <v>2446</v>
      </c>
      <c r="C1322" s="211">
        <v>0</v>
      </c>
      <c r="D1322" s="211">
        <v>0</v>
      </c>
      <c r="E1322" s="211">
        <v>0</v>
      </c>
    </row>
    <row r="1323" ht="20" hidden="1" customHeight="1" spans="1:5">
      <c r="A1323" s="217">
        <v>2320201</v>
      </c>
      <c r="B1323" s="214" t="s">
        <v>2447</v>
      </c>
      <c r="C1323" s="211">
        <v>0</v>
      </c>
      <c r="D1323" s="211">
        <v>0</v>
      </c>
      <c r="E1323" s="211">
        <v>0</v>
      </c>
    </row>
    <row r="1324" ht="20" hidden="1" customHeight="1" spans="1:5">
      <c r="A1324" s="217">
        <v>2320202</v>
      </c>
      <c r="B1324" s="214" t="s">
        <v>2448</v>
      </c>
      <c r="C1324" s="211">
        <v>0</v>
      </c>
      <c r="D1324" s="211">
        <v>0</v>
      </c>
      <c r="E1324" s="211">
        <v>0</v>
      </c>
    </row>
    <row r="1325" ht="20" hidden="1" customHeight="1" spans="1:5">
      <c r="A1325" s="217">
        <v>2320203</v>
      </c>
      <c r="B1325" s="214" t="s">
        <v>2449</v>
      </c>
      <c r="C1325" s="211">
        <v>0</v>
      </c>
      <c r="D1325" s="211">
        <v>0</v>
      </c>
      <c r="E1325" s="211">
        <v>0</v>
      </c>
    </row>
    <row r="1326" ht="20" hidden="1" customHeight="1" spans="1:5">
      <c r="A1326" s="217">
        <v>2320299</v>
      </c>
      <c r="B1326" s="214" t="s">
        <v>2450</v>
      </c>
      <c r="C1326" s="211">
        <v>0</v>
      </c>
      <c r="D1326" s="219">
        <v>0</v>
      </c>
      <c r="E1326" s="211">
        <v>0</v>
      </c>
    </row>
    <row r="1327" ht="20" customHeight="1" spans="1:5">
      <c r="A1327" s="212" t="s">
        <v>854</v>
      </c>
      <c r="B1327" s="213" t="s">
        <v>855</v>
      </c>
      <c r="C1327" s="219">
        <v>20962</v>
      </c>
      <c r="D1327" s="211">
        <v>20962</v>
      </c>
      <c r="E1327" s="219">
        <v>0</v>
      </c>
    </row>
    <row r="1328" ht="20" customHeight="1" spans="1:5">
      <c r="A1328" s="212" t="s">
        <v>856</v>
      </c>
      <c r="B1328" s="214" t="s">
        <v>857</v>
      </c>
      <c r="C1328" s="211">
        <v>20347</v>
      </c>
      <c r="D1328" s="211">
        <v>20347</v>
      </c>
      <c r="E1328" s="211">
        <v>0</v>
      </c>
    </row>
    <row r="1329" ht="20" hidden="1" customHeight="1" spans="1:5">
      <c r="A1329" s="212" t="s">
        <v>2451</v>
      </c>
      <c r="B1329" s="214" t="s">
        <v>2452</v>
      </c>
      <c r="C1329" s="211">
        <v>0</v>
      </c>
      <c r="D1329" s="211">
        <v>0</v>
      </c>
      <c r="E1329" s="211">
        <v>0</v>
      </c>
    </row>
    <row r="1330" ht="20" customHeight="1" spans="1:5">
      <c r="A1330" s="212" t="s">
        <v>858</v>
      </c>
      <c r="B1330" s="214" t="s">
        <v>859</v>
      </c>
      <c r="C1330" s="211">
        <v>615</v>
      </c>
      <c r="D1330" s="211">
        <v>615</v>
      </c>
      <c r="E1330" s="211">
        <v>0</v>
      </c>
    </row>
    <row r="1331" ht="20" hidden="1" customHeight="1" spans="1:5">
      <c r="A1331" s="212" t="s">
        <v>2453</v>
      </c>
      <c r="B1331" s="214" t="s">
        <v>2454</v>
      </c>
      <c r="C1331" s="211">
        <v>0</v>
      </c>
      <c r="D1331" s="211">
        <v>0</v>
      </c>
      <c r="E1331" s="211">
        <v>0</v>
      </c>
    </row>
    <row r="1332" ht="20" hidden="1" customHeight="1" spans="1:5">
      <c r="A1332" s="212" t="s">
        <v>2455</v>
      </c>
      <c r="B1332" s="213" t="s">
        <v>2456</v>
      </c>
      <c r="C1332" s="211">
        <v>0</v>
      </c>
      <c r="D1332" s="211">
        <v>0</v>
      </c>
      <c r="E1332" s="211">
        <v>0</v>
      </c>
    </row>
    <row r="1333" ht="20" hidden="1" customHeight="1" spans="1:5">
      <c r="A1333" s="212" t="s">
        <v>2457</v>
      </c>
      <c r="B1333" s="221" t="s">
        <v>2458</v>
      </c>
      <c r="C1333" s="211">
        <v>0</v>
      </c>
      <c r="D1333" s="211">
        <v>0</v>
      </c>
      <c r="E1333" s="211">
        <v>0</v>
      </c>
    </row>
    <row r="1334" ht="20" hidden="1" customHeight="1" spans="1:5">
      <c r="A1334" s="37">
        <v>2330101</v>
      </c>
      <c r="B1334" s="37" t="s">
        <v>2459</v>
      </c>
      <c r="C1334" s="211">
        <v>0</v>
      </c>
      <c r="D1334" s="211">
        <v>0</v>
      </c>
      <c r="E1334" s="211">
        <v>0</v>
      </c>
    </row>
    <row r="1335" ht="20" hidden="1" customHeight="1" spans="1:5">
      <c r="A1335" s="212" t="s">
        <v>2460</v>
      </c>
      <c r="B1335" s="221" t="s">
        <v>2461</v>
      </c>
      <c r="C1335" s="211">
        <v>0</v>
      </c>
      <c r="D1335" s="211">
        <v>0</v>
      </c>
      <c r="E1335" s="211">
        <v>0</v>
      </c>
    </row>
    <row r="1336" ht="20" hidden="1" customHeight="1" spans="1:5">
      <c r="A1336" s="37">
        <v>2330201</v>
      </c>
      <c r="B1336" s="37" t="s">
        <v>2462</v>
      </c>
      <c r="C1336" s="211">
        <v>0</v>
      </c>
      <c r="D1336" s="211">
        <v>0</v>
      </c>
      <c r="E1336" s="211">
        <v>0</v>
      </c>
    </row>
    <row r="1337" ht="20" hidden="1" customHeight="1" spans="1:5">
      <c r="A1337" s="212" t="s">
        <v>2463</v>
      </c>
      <c r="B1337" s="221" t="s">
        <v>2464</v>
      </c>
      <c r="C1337" s="211">
        <v>0</v>
      </c>
      <c r="D1337" s="224">
        <v>0</v>
      </c>
      <c r="E1337" s="211">
        <v>0</v>
      </c>
    </row>
    <row r="1338" ht="20" hidden="1" customHeight="1" spans="1:5">
      <c r="A1338" s="37">
        <v>2330301</v>
      </c>
      <c r="B1338" s="37" t="s">
        <v>2465</v>
      </c>
      <c r="C1338" s="224">
        <v>0</v>
      </c>
      <c r="D1338" s="224">
        <v>0</v>
      </c>
      <c r="E1338" s="224">
        <v>0</v>
      </c>
    </row>
  </sheetData>
  <autoFilter ref="A4:H1338">
    <filterColumn colId="2">
      <filters blank="1">
        <filter val="100"/>
        <filter val="500"/>
        <filter val="4,100"/>
        <filter val="902"/>
        <filter val="3"/>
        <filter val="503"/>
        <filter val="5"/>
        <filter val="105"/>
        <filter val="3,105"/>
        <filter val="6"/>
        <filter val="106"/>
        <filter val="7"/>
        <filter val="1,907"/>
        <filter val="8"/>
        <filter val="108"/>
        <filter val="9"/>
        <filter val="3,509"/>
        <filter val="1,910"/>
        <filter val="14,111"/>
        <filter val="14,511"/>
        <filter val="114"/>
        <filter val="914"/>
        <filter val="115"/>
        <filter val="516"/>
        <filter val="519"/>
        <filter val="1,119"/>
        <filter val="521"/>
        <filter val="122"/>
        <filter val="123"/>
        <filter val="5,123"/>
        <filter val="128"/>
        <filter val="155,938"/>
        <filter val="130"/>
        <filter val="131"/>
        <filter val="142,921"/>
        <filter val="932"/>
        <filter val="133"/>
        <filter val="134"/>
        <filter val="137"/>
        <filter val="141"/>
        <filter val="1,141"/>
        <filter val="542"/>
        <filter val="1,142"/>
        <filter val="544"/>
        <filter val="147"/>
        <filter val="948"/>
        <filter val="2,949"/>
        <filter val="951"/>
        <filter val="953"/>
        <filter val="1,153"/>
        <filter val="154"/>
        <filter val="155"/>
        <filter val="156"/>
        <filter val="61,557"/>
        <filter val="22,958"/>
        <filter val="1,559"/>
        <filter val="160"/>
        <filter val="161"/>
        <filter val="6,961"/>
        <filter val="58,561"/>
        <filter val="162"/>
        <filter val="562"/>
        <filter val="20,962"/>
        <filter val="163"/>
        <filter val="165"/>
        <filter val="167"/>
        <filter val="2,567"/>
        <filter val="26,967"/>
        <filter val="168"/>
        <filter val="1,172"/>
        <filter val="173"/>
        <filter val="13,574"/>
        <filter val="575"/>
        <filter val="4,175"/>
        <filter val="176"/>
        <filter val="1,178"/>
        <filter val="4,179"/>
        <filter val="180"/>
        <filter val="2,180"/>
        <filter val="2,980"/>
        <filter val="182"/>
        <filter val="184"/>
        <filter val="185"/>
        <filter val="5,586"/>
        <filter val="3,188"/>
        <filter val="592"/>
        <filter val="4,592"/>
        <filter val="20,992"/>
        <filter val="595"/>
        <filter val="197"/>
        <filter val="198"/>
        <filter val="200"/>
        <filter val="201"/>
        <filter val="1,602"/>
        <filter val="203"/>
        <filter val="204"/>
        <filter val="1,204"/>
        <filter val="5,205"/>
        <filter val="1,606"/>
        <filter val="8,607"/>
        <filter val="210"/>
        <filter val="612"/>
        <filter val="613"/>
        <filter val="2,614"/>
        <filter val="615"/>
        <filter val="216"/>
        <filter val="218"/>
        <filter val="219"/>
        <filter val="2,219"/>
        <filter val="2,221"/>
        <filter val="623"/>
        <filter val="226"/>
        <filter val="24,229"/>
        <filter val="232"/>
        <filter val="233"/>
        <filter val="45,637"/>
        <filter val="101,627"/>
        <filter val="238"/>
        <filter val="641"/>
        <filter val="3,641"/>
        <filter val="1,643"/>
        <filter val="22,243"/>
        <filter val="710,616"/>
        <filter val="4,649"/>
        <filter val="5,650"/>
        <filter val="1,253"/>
        <filter val="655"/>
        <filter val="659"/>
        <filter val="260"/>
        <filter val="1,263"/>
        <filter val="2,263"/>
        <filter val="267"/>
        <filter val="268"/>
        <filter val="9,268"/>
        <filter val="4,669"/>
        <filter val="272"/>
        <filter val="273"/>
        <filter val="673"/>
        <filter val="274"/>
        <filter val="276"/>
        <filter val="1,276"/>
        <filter val="277"/>
        <filter val="278"/>
        <filter val="75,681"/>
        <filter val="1,283"/>
        <filter val="285"/>
        <filter val="687"/>
        <filter val="688"/>
        <filter val="290"/>
        <filter val="690"/>
        <filter val="6,690"/>
        <filter val="293"/>
        <filter val="8,297"/>
        <filter val="299"/>
        <filter val="699"/>
        <filter val="300"/>
        <filter val="1,301"/>
        <filter val="4,302"/>
        <filter val="8,702"/>
        <filter val="303"/>
        <filter val="1,306"/>
        <filter val="308"/>
        <filter val="711"/>
        <filter val="1,311"/>
        <filter val="6,311"/>
        <filter val="2,312"/>
        <filter val="3,312"/>
        <filter val="11,712"/>
        <filter val="313"/>
        <filter val="713"/>
        <filter val="2,716"/>
        <filter val="1,718"/>
        <filter val="1,319"/>
        <filter val="6,727"/>
        <filter val="329"/>
        <filter val="3,730"/>
        <filter val="9,732"/>
        <filter val="333"/>
        <filter val="10,336"/>
        <filter val="342"/>
        <filter val="1,743"/>
        <filter val="4,745"/>
        <filter val="347"/>
        <filter val="20,347"/>
        <filter val="349"/>
        <filter val="350"/>
        <filter val="353"/>
        <filter val="1,353"/>
        <filter val="354"/>
        <filter val="2,759"/>
        <filter val="1,366"/>
        <filter val="8,366"/>
        <filter val="8,766"/>
        <filter val="2,770"/>
        <filter val="50,770"/>
        <filter val="1,371"/>
        <filter val="373"/>
        <filter val="775"/>
        <filter val="377"/>
        <filter val="1,378"/>
        <filter val="379"/>
        <filter val="21,779"/>
        <filter val="2,380"/>
        <filter val="2,784"/>
        <filter val="785"/>
        <filter val="3,385"/>
        <filter val="3,785"/>
        <filter val="11,385"/>
        <filter val="19,389"/>
        <filter val="4,790"/>
        <filter val="391"/>
        <filter val="392"/>
        <filter val="792"/>
        <filter val="8,393"/>
        <filter val="2,399"/>
        <filter val="400"/>
        <filter val="800"/>
        <filter val="1,000"/>
        <filter val="2,000"/>
        <filter val="6,000"/>
        <filter val="7,000"/>
        <filter val="8,000"/>
        <filter val="33,000"/>
        <filter val="11,401"/>
        <filter val="1,002"/>
        <filter val="1,802"/>
        <filter val="2,402"/>
        <filter val="404"/>
        <filter val="804"/>
        <filter val="1,005"/>
        <filter val="1,806"/>
        <filter val="1,808"/>
        <filter val="809"/>
        <filter val="1,009"/>
        <filter val="10"/>
        <filter val="810"/>
        <filter val="11"/>
        <filter val="12"/>
        <filter val="2,413"/>
        <filter val="15"/>
        <filter val="16"/>
        <filter val="21,416"/>
        <filter val="10,017"/>
        <filter val="37,017"/>
        <filter val="10,018"/>
        <filter val="20"/>
        <filter val="1,020"/>
        <filter val="21"/>
        <filter val="22"/>
        <filter val="23"/>
        <filter val="24"/>
        <filter val="25"/>
        <filter val="426"/>
        <filter val="28"/>
        <filter val="29"/>
        <filter val="30"/>
        <filter val="1,430"/>
        <filter val="31"/>
        <filter val="147,821"/>
        <filter val="2,432"/>
        <filter val="34"/>
        <filter val="1,434"/>
        <filter val="35"/>
        <filter val="1,837"/>
        <filter val="38"/>
        <filter val="438"/>
        <filter val="2,838"/>
        <filter val="439"/>
        <filter val="40"/>
        <filter val="41"/>
        <filter val="441"/>
        <filter val="841"/>
        <filter val="42"/>
        <filter val="442"/>
        <filter val="1,042"/>
        <filter val="443"/>
        <filter val="45"/>
        <filter val="445"/>
        <filter val="5,445"/>
        <filter val="1,846"/>
        <filter val="1,047"/>
        <filter val="48"/>
        <filter val="50"/>
        <filter val="450"/>
        <filter val="38,450"/>
        <filter val="853"/>
        <filter val="54"/>
        <filter val="3,854"/>
        <filter val="55"/>
        <filter val="56"/>
        <filter val="10,058"/>
        <filter val="59"/>
        <filter val="60"/>
        <filter val="6,460"/>
        <filter val="9,460"/>
        <filter val="13,061"/>
        <filter val="62"/>
        <filter val="63"/>
        <filter val="65"/>
        <filter val="2,465"/>
        <filter val="1,066"/>
        <filter val="68"/>
        <filter val="9,069"/>
        <filter val="70"/>
        <filter val="71"/>
        <filter val="471"/>
        <filter val="1,072"/>
        <filter val="74"/>
        <filter val="76"/>
        <filter val="9,076"/>
        <filter val="77"/>
        <filter val="80"/>
        <filter val="480"/>
        <filter val="81"/>
        <filter val="1,882"/>
        <filter val="12,482"/>
        <filter val="83"/>
        <filter val="13,883"/>
        <filter val="73,483"/>
        <filter val="4,484"/>
        <filter val="85"/>
        <filter val="2,485"/>
        <filter val="86"/>
        <filter val="87"/>
        <filter val="11,088"/>
        <filter val="90"/>
        <filter val="490"/>
        <filter val="6,094"/>
        <filter val="95"/>
        <filter val="96"/>
        <filter val="896"/>
        <filter val="1,096"/>
      </filters>
    </filterColumn>
    <extLst/>
  </autoFilter>
  <mergeCells count="2">
    <mergeCell ref="A2:E2"/>
    <mergeCell ref="A5:B5"/>
  </mergeCells>
  <printOptions horizontalCentered="1"/>
  <pageMargins left="0.314583333333333" right="0.0784722222222222" top="0.432638888888889" bottom="0.393055555555556" header="0.5" footer="0.196527777777778"/>
  <pageSetup paperSize="9" firstPageNumber="39" orientation="portrait" useFirstPageNumber="1" horizontalDpi="600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3"/>
  <sheetViews>
    <sheetView topLeftCell="A15" workbookViewId="0">
      <selection activeCell="B6" sqref="$A6:$XFD33"/>
    </sheetView>
  </sheetViews>
  <sheetFormatPr defaultColWidth="9" defaultRowHeight="14.25" outlineLevelCol="2"/>
  <cols>
    <col min="1" max="1" width="17" style="10" customWidth="1"/>
    <col min="2" max="2" width="26.25" style="10" customWidth="1"/>
    <col min="3" max="3" width="21.25" style="47" customWidth="1"/>
    <col min="4" max="4" width="9" style="10"/>
    <col min="5" max="5" width="66.75" style="10" customWidth="1"/>
    <col min="6" max="16377" width="9" style="10"/>
  </cols>
  <sheetData>
    <row r="1" ht="27" customHeight="1" spans="1:3">
      <c r="A1" s="196" t="s">
        <v>2466</v>
      </c>
      <c r="B1" s="196"/>
      <c r="C1" s="197"/>
    </row>
    <row r="2" ht="32" customHeight="1" spans="1:3">
      <c r="A2" s="198" t="s">
        <v>2467</v>
      </c>
      <c r="B2" s="198"/>
      <c r="C2" s="198"/>
    </row>
    <row r="3" ht="18" customHeight="1" spans="3:3">
      <c r="C3" s="166" t="s">
        <v>2</v>
      </c>
    </row>
    <row r="4" ht="27.75" customHeight="1" spans="1:3">
      <c r="A4" s="167" t="s">
        <v>2468</v>
      </c>
      <c r="B4" s="167"/>
      <c r="C4" s="168" t="s">
        <v>2469</v>
      </c>
    </row>
    <row r="5" ht="22" customHeight="1" spans="1:3">
      <c r="A5" s="167" t="s">
        <v>81</v>
      </c>
      <c r="B5" s="170" t="s">
        <v>82</v>
      </c>
      <c r="C5" s="168"/>
    </row>
    <row r="6" ht="22" customHeight="1" spans="1:3">
      <c r="A6" s="167"/>
      <c r="B6" s="170" t="s">
        <v>83</v>
      </c>
      <c r="C6" s="172">
        <f>C7+C12+C22+C24+C28</f>
        <v>246148.217</v>
      </c>
    </row>
    <row r="7" ht="22" customHeight="1" spans="1:3">
      <c r="A7" s="199" t="s">
        <v>2470</v>
      </c>
      <c r="B7" s="170" t="s">
        <v>2471</v>
      </c>
      <c r="C7" s="172">
        <f>SUM(C8:C11)</f>
        <v>89239.6688999999</v>
      </c>
    </row>
    <row r="8" ht="22" customHeight="1" spans="1:3">
      <c r="A8" s="200" t="s">
        <v>2472</v>
      </c>
      <c r="B8" s="172" t="s">
        <v>2473</v>
      </c>
      <c r="C8" s="172">
        <v>55959.9919999999</v>
      </c>
    </row>
    <row r="9" ht="22" customHeight="1" spans="1:3">
      <c r="A9" s="200" t="s">
        <v>2474</v>
      </c>
      <c r="B9" s="172" t="s">
        <v>2475</v>
      </c>
      <c r="C9" s="172">
        <v>12056.0734</v>
      </c>
    </row>
    <row r="10" ht="22" customHeight="1" spans="1:3">
      <c r="A10" s="200" t="s">
        <v>2476</v>
      </c>
      <c r="B10" s="172" t="s">
        <v>806</v>
      </c>
      <c r="C10" s="172">
        <v>5457.2343</v>
      </c>
    </row>
    <row r="11" ht="22" customHeight="1" spans="1:3">
      <c r="A11" s="200" t="s">
        <v>2477</v>
      </c>
      <c r="B11" s="172" t="s">
        <v>2478</v>
      </c>
      <c r="C11" s="172">
        <v>15766.3692</v>
      </c>
    </row>
    <row r="12" ht="22" customHeight="1" spans="1:3">
      <c r="A12" s="200" t="s">
        <v>2479</v>
      </c>
      <c r="B12" s="172" t="s">
        <v>2480</v>
      </c>
      <c r="C12" s="170">
        <f>SUM(C13:C21)</f>
        <v>11622.1658</v>
      </c>
    </row>
    <row r="13" ht="22" customHeight="1" spans="1:3">
      <c r="A13" s="200" t="s">
        <v>2481</v>
      </c>
      <c r="B13" s="172" t="s">
        <v>2482</v>
      </c>
      <c r="C13" s="172">
        <v>8838.8533</v>
      </c>
    </row>
    <row r="14" ht="22" customHeight="1" spans="1:3">
      <c r="A14" s="200" t="s">
        <v>2483</v>
      </c>
      <c r="B14" s="172" t="s">
        <v>2484</v>
      </c>
      <c r="C14" s="172">
        <v>166.7377</v>
      </c>
    </row>
    <row r="15" ht="22" customHeight="1" spans="1:3">
      <c r="A15" s="200" t="s">
        <v>2485</v>
      </c>
      <c r="B15" s="172" t="s">
        <v>2486</v>
      </c>
      <c r="C15" s="172">
        <v>49.8</v>
      </c>
    </row>
    <row r="16" ht="22" customHeight="1" spans="1:3">
      <c r="A16" s="200" t="s">
        <v>2487</v>
      </c>
      <c r="B16" s="172" t="s">
        <v>2488</v>
      </c>
      <c r="C16" s="172">
        <v>48.905</v>
      </c>
    </row>
    <row r="17" ht="22" customHeight="1" spans="1:3">
      <c r="A17" s="200" t="s">
        <v>2489</v>
      </c>
      <c r="B17" s="172" t="s">
        <v>2490</v>
      </c>
      <c r="C17" s="172">
        <v>382.4979</v>
      </c>
    </row>
    <row r="18" ht="22" customHeight="1" spans="1:3">
      <c r="A18" s="200" t="s">
        <v>2491</v>
      </c>
      <c r="B18" s="201" t="s">
        <v>2492</v>
      </c>
      <c r="C18" s="172">
        <v>260.5269</v>
      </c>
    </row>
    <row r="19" ht="22" customHeight="1" spans="1:3">
      <c r="A19" s="200" t="s">
        <v>2493</v>
      </c>
      <c r="B19" s="201" t="s">
        <v>2494</v>
      </c>
      <c r="C19" s="172">
        <v>831.892</v>
      </c>
    </row>
    <row r="20" ht="22" customHeight="1" spans="1:3">
      <c r="A20" s="200" t="s">
        <v>2495</v>
      </c>
      <c r="B20" s="172" t="s">
        <v>2496</v>
      </c>
      <c r="C20" s="172">
        <v>406.88</v>
      </c>
    </row>
    <row r="21" ht="22" customHeight="1" spans="1:3">
      <c r="A21" s="200" t="s">
        <v>2497</v>
      </c>
      <c r="B21" s="172" t="s">
        <v>2498</v>
      </c>
      <c r="C21" s="172">
        <v>636.073</v>
      </c>
    </row>
    <row r="22" ht="22" customHeight="1" spans="1:3">
      <c r="A22" s="200" t="s">
        <v>2499</v>
      </c>
      <c r="B22" s="172" t="s">
        <v>2500</v>
      </c>
      <c r="C22" s="170">
        <v>51.5</v>
      </c>
    </row>
    <row r="23" ht="22" customHeight="1" spans="1:3">
      <c r="A23" s="200" t="s">
        <v>2501</v>
      </c>
      <c r="B23" s="172" t="s">
        <v>2502</v>
      </c>
      <c r="C23" s="172">
        <v>51.5</v>
      </c>
    </row>
    <row r="24" ht="22" customHeight="1" spans="1:3">
      <c r="A24" s="200" t="s">
        <v>2503</v>
      </c>
      <c r="B24" s="172" t="s">
        <v>2504</v>
      </c>
      <c r="C24" s="170">
        <f>SUM(C25:C27)</f>
        <v>145009.5446</v>
      </c>
    </row>
    <row r="25" ht="22" customHeight="1" spans="1:3">
      <c r="A25" s="200" t="s">
        <v>2505</v>
      </c>
      <c r="B25" s="172" t="s">
        <v>2506</v>
      </c>
      <c r="C25" s="172">
        <v>142565.1064</v>
      </c>
    </row>
    <row r="26" ht="22" customHeight="1" spans="1:3">
      <c r="A26" s="200" t="s">
        <v>2507</v>
      </c>
      <c r="B26" s="172" t="s">
        <v>2508</v>
      </c>
      <c r="C26" s="172">
        <v>2444.4382</v>
      </c>
    </row>
    <row r="27" ht="22" customHeight="1" spans="1:3">
      <c r="A27" s="200" t="s">
        <v>2509</v>
      </c>
      <c r="B27" s="172" t="s">
        <v>2510</v>
      </c>
      <c r="C27" s="170"/>
    </row>
    <row r="28" ht="22" customHeight="1" spans="1:3">
      <c r="A28" s="199" t="s">
        <v>2511</v>
      </c>
      <c r="B28" s="170" t="s">
        <v>2512</v>
      </c>
      <c r="C28" s="170">
        <f>SUM(C29:C33)</f>
        <v>225.3377</v>
      </c>
    </row>
    <row r="29" ht="22" customHeight="1" spans="1:3">
      <c r="A29" s="200" t="s">
        <v>2513</v>
      </c>
      <c r="B29" s="172" t="s">
        <v>2514</v>
      </c>
      <c r="C29" s="172"/>
    </row>
    <row r="30" ht="22" customHeight="1" spans="1:3">
      <c r="A30" s="200" t="s">
        <v>2515</v>
      </c>
      <c r="B30" s="172" t="s">
        <v>2516</v>
      </c>
      <c r="C30" s="172"/>
    </row>
    <row r="31" ht="22" customHeight="1" spans="1:3">
      <c r="A31" s="200" t="s">
        <v>2517</v>
      </c>
      <c r="B31" s="172" t="s">
        <v>2518</v>
      </c>
      <c r="C31" s="64"/>
    </row>
    <row r="32" ht="22" customHeight="1" spans="1:3">
      <c r="A32" s="200" t="s">
        <v>2519</v>
      </c>
      <c r="B32" s="172" t="s">
        <v>2520</v>
      </c>
      <c r="C32" s="172">
        <v>224.0577</v>
      </c>
    </row>
    <row r="33" ht="22" customHeight="1" spans="1:3">
      <c r="A33" s="200" t="s">
        <v>2521</v>
      </c>
      <c r="B33" s="172" t="s">
        <v>2522</v>
      </c>
      <c r="C33" s="172">
        <v>1.28</v>
      </c>
    </row>
  </sheetData>
  <mergeCells count="4">
    <mergeCell ref="A2:C2"/>
    <mergeCell ref="A4:B4"/>
    <mergeCell ref="A5:A6"/>
    <mergeCell ref="C4:C5"/>
  </mergeCells>
  <printOptions horizontalCentered="1"/>
  <pageMargins left="0.314583333333333" right="0.236111111111111" top="0.511805555555556" bottom="0.708333333333333" header="0.511805555555556" footer="0.314583333333333"/>
  <pageSetup paperSize="9" firstPageNumber="51" orientation="portrait" useFirstPageNumber="1" horizontalDpi="600" verticalDpi="600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opLeftCell="A31" workbookViewId="0">
      <selection activeCell="P30" sqref="P30"/>
    </sheetView>
  </sheetViews>
  <sheetFormatPr defaultColWidth="9" defaultRowHeight="13.5" outlineLevelCol="4"/>
  <cols>
    <col min="1" max="1" width="55.5" customWidth="1"/>
    <col min="5" max="5" width="15.375" customWidth="1"/>
  </cols>
  <sheetData>
    <row r="1" spans="1:1">
      <c r="A1" s="190" t="s">
        <v>2523</v>
      </c>
    </row>
    <row r="2" ht="47" customHeight="1" spans="1:5">
      <c r="A2" s="191" t="s">
        <v>2524</v>
      </c>
      <c r="B2" s="191"/>
      <c r="C2" s="191"/>
      <c r="D2" s="192"/>
      <c r="E2" s="192"/>
    </row>
    <row r="3" spans="2:3">
      <c r="B3" s="193" t="s">
        <v>2</v>
      </c>
      <c r="C3" s="193"/>
    </row>
    <row r="4" ht="22.5" spans="1:3">
      <c r="A4" s="194" t="s">
        <v>3</v>
      </c>
      <c r="B4" s="101" t="s">
        <v>864</v>
      </c>
      <c r="C4" s="101"/>
    </row>
    <row r="5" ht="18" customHeight="1" spans="1:3">
      <c r="A5" s="195" t="s">
        <v>2525</v>
      </c>
      <c r="B5" s="185"/>
      <c r="C5" s="186"/>
    </row>
    <row r="6" ht="18" customHeight="1" spans="1:3">
      <c r="A6" s="195" t="s">
        <v>2526</v>
      </c>
      <c r="B6" s="185"/>
      <c r="C6" s="186"/>
    </row>
    <row r="7" ht="18" customHeight="1" spans="1:3">
      <c r="A7" s="164" t="s">
        <v>2527</v>
      </c>
      <c r="B7" s="185"/>
      <c r="C7" s="186"/>
    </row>
    <row r="8" ht="18" customHeight="1" spans="1:3">
      <c r="A8" s="164" t="s">
        <v>2528</v>
      </c>
      <c r="B8" s="185"/>
      <c r="C8" s="186"/>
    </row>
    <row r="9" ht="18" customHeight="1" spans="1:3">
      <c r="A9" s="164" t="s">
        <v>2529</v>
      </c>
      <c r="B9" s="185"/>
      <c r="C9" s="186"/>
    </row>
    <row r="10" ht="18" customHeight="1" spans="1:3">
      <c r="A10" s="164" t="s">
        <v>2530</v>
      </c>
      <c r="B10" s="185"/>
      <c r="C10" s="186"/>
    </row>
    <row r="11" ht="18" customHeight="1" spans="1:3">
      <c r="A11" s="164" t="s">
        <v>2531</v>
      </c>
      <c r="B11" s="185"/>
      <c r="C11" s="186"/>
    </row>
    <row r="12" ht="18" customHeight="1" spans="1:3">
      <c r="A12" s="164" t="s">
        <v>2532</v>
      </c>
      <c r="B12" s="185"/>
      <c r="C12" s="186"/>
    </row>
    <row r="13" ht="18" customHeight="1" spans="1:3">
      <c r="A13" s="195" t="s">
        <v>2533</v>
      </c>
      <c r="B13" s="185"/>
      <c r="C13" s="186"/>
    </row>
    <row r="14" ht="18" customHeight="1" spans="1:3">
      <c r="A14" s="164" t="s">
        <v>2534</v>
      </c>
      <c r="B14" s="185"/>
      <c r="C14" s="186"/>
    </row>
    <row r="15" ht="18" customHeight="1" spans="1:3">
      <c r="A15" s="164" t="s">
        <v>2535</v>
      </c>
      <c r="B15" s="185"/>
      <c r="C15" s="186"/>
    </row>
    <row r="16" ht="18" customHeight="1" spans="1:3">
      <c r="A16" s="164" t="s">
        <v>2536</v>
      </c>
      <c r="B16" s="185"/>
      <c r="C16" s="186"/>
    </row>
    <row r="17" ht="18" customHeight="1" spans="1:3">
      <c r="A17" s="164" t="s">
        <v>2537</v>
      </c>
      <c r="B17" s="185"/>
      <c r="C17" s="186"/>
    </row>
    <row r="18" ht="18" customHeight="1" spans="1:3">
      <c r="A18" s="164" t="s">
        <v>2538</v>
      </c>
      <c r="B18" s="185"/>
      <c r="C18" s="186"/>
    </row>
    <row r="19" ht="18" customHeight="1" spans="1:3">
      <c r="A19" s="164" t="s">
        <v>2539</v>
      </c>
      <c r="B19" s="185"/>
      <c r="C19" s="186"/>
    </row>
    <row r="20" ht="18" customHeight="1" spans="1:3">
      <c r="A20" s="164" t="s">
        <v>2540</v>
      </c>
      <c r="B20" s="185"/>
      <c r="C20" s="186"/>
    </row>
    <row r="21" ht="18" customHeight="1" spans="1:3">
      <c r="A21" s="164" t="s">
        <v>2541</v>
      </c>
      <c r="B21" s="185"/>
      <c r="C21" s="186"/>
    </row>
    <row r="22" ht="18" customHeight="1" spans="1:3">
      <c r="A22" s="164" t="s">
        <v>2542</v>
      </c>
      <c r="B22" s="185"/>
      <c r="C22" s="186"/>
    </row>
    <row r="23" ht="18" customHeight="1" spans="1:3">
      <c r="A23" s="164" t="s">
        <v>2543</v>
      </c>
      <c r="B23" s="185"/>
      <c r="C23" s="186"/>
    </row>
    <row r="24" ht="18" customHeight="1" spans="1:3">
      <c r="A24" s="164" t="s">
        <v>2544</v>
      </c>
      <c r="B24" s="185"/>
      <c r="C24" s="186"/>
    </row>
    <row r="25" ht="18" customHeight="1" spans="1:3">
      <c r="A25" s="164" t="s">
        <v>2545</v>
      </c>
      <c r="B25" s="185"/>
      <c r="C25" s="186"/>
    </row>
    <row r="26" ht="18" customHeight="1" spans="1:3">
      <c r="A26" s="164" t="s">
        <v>2546</v>
      </c>
      <c r="B26" s="185"/>
      <c r="C26" s="186"/>
    </row>
    <row r="27" ht="18" customHeight="1" spans="1:3">
      <c r="A27" s="164" t="s">
        <v>2547</v>
      </c>
      <c r="B27" s="185"/>
      <c r="C27" s="186"/>
    </row>
    <row r="28" ht="18" customHeight="1" spans="1:3">
      <c r="A28" s="164" t="s">
        <v>2548</v>
      </c>
      <c r="B28" s="185"/>
      <c r="C28" s="186"/>
    </row>
    <row r="29" ht="18" customHeight="1" spans="1:3">
      <c r="A29" s="164" t="s">
        <v>2549</v>
      </c>
      <c r="B29" s="185"/>
      <c r="C29" s="186"/>
    </row>
    <row r="30" ht="18" customHeight="1" spans="1:3">
      <c r="A30" s="164" t="s">
        <v>2550</v>
      </c>
      <c r="B30" s="185"/>
      <c r="C30" s="186"/>
    </row>
    <row r="31" ht="18" customHeight="1" spans="1:3">
      <c r="A31" s="164" t="s">
        <v>2551</v>
      </c>
      <c r="B31" s="185"/>
      <c r="C31" s="186"/>
    </row>
    <row r="32" ht="18" customHeight="1" spans="1:3">
      <c r="A32" s="164" t="s">
        <v>2552</v>
      </c>
      <c r="B32" s="185"/>
      <c r="C32" s="186"/>
    </row>
    <row r="33" ht="18" customHeight="1" spans="1:3">
      <c r="A33" s="164" t="s">
        <v>2553</v>
      </c>
      <c r="B33" s="185"/>
      <c r="C33" s="186"/>
    </row>
    <row r="34" ht="18" customHeight="1" spans="1:3">
      <c r="A34" s="164" t="s">
        <v>2554</v>
      </c>
      <c r="B34" s="185"/>
      <c r="C34" s="186"/>
    </row>
    <row r="35" ht="18" customHeight="1" spans="1:3">
      <c r="A35" s="164" t="s">
        <v>2555</v>
      </c>
      <c r="B35" s="185"/>
      <c r="C35" s="186"/>
    </row>
    <row r="36" ht="18" customHeight="1" spans="1:3">
      <c r="A36" s="164" t="s">
        <v>2556</v>
      </c>
      <c r="B36" s="185"/>
      <c r="C36" s="186"/>
    </row>
    <row r="37" ht="18" customHeight="1" spans="1:3">
      <c r="A37" s="164" t="s">
        <v>2557</v>
      </c>
      <c r="B37" s="185"/>
      <c r="C37" s="186"/>
    </row>
    <row r="38" ht="18" customHeight="1" spans="1:3">
      <c r="A38" s="164" t="s">
        <v>2558</v>
      </c>
      <c r="B38" s="185"/>
      <c r="C38" s="186"/>
    </row>
    <row r="39" ht="18" customHeight="1" spans="1:3">
      <c r="A39" s="164" t="s">
        <v>2559</v>
      </c>
      <c r="B39" s="185"/>
      <c r="C39" s="186"/>
    </row>
    <row r="40" ht="18" customHeight="1" spans="1:3">
      <c r="A40" s="164" t="s">
        <v>2560</v>
      </c>
      <c r="B40" s="185"/>
      <c r="C40" s="186"/>
    </row>
    <row r="41" ht="18" customHeight="1" spans="1:3">
      <c r="A41" s="164" t="s">
        <v>2561</v>
      </c>
      <c r="B41" s="185"/>
      <c r="C41" s="186"/>
    </row>
    <row r="42" ht="18" customHeight="1" spans="1:3">
      <c r="A42" s="164" t="s">
        <v>2562</v>
      </c>
      <c r="B42" s="185"/>
      <c r="C42" s="186"/>
    </row>
    <row r="43" ht="18" customHeight="1" spans="1:3">
      <c r="A43" s="164" t="s">
        <v>2563</v>
      </c>
      <c r="B43" s="185"/>
      <c r="C43" s="186"/>
    </row>
    <row r="44" ht="18" customHeight="1" spans="1:3">
      <c r="A44" s="164" t="s">
        <v>2564</v>
      </c>
      <c r="B44" s="185"/>
      <c r="C44" s="186"/>
    </row>
    <row r="45" ht="18" customHeight="1" spans="1:3">
      <c r="A45" s="164" t="s">
        <v>2565</v>
      </c>
      <c r="B45" s="185"/>
      <c r="C45" s="186"/>
    </row>
    <row r="46" ht="18" customHeight="1" spans="1:3">
      <c r="A46" s="164" t="s">
        <v>2566</v>
      </c>
      <c r="B46" s="185"/>
      <c r="C46" s="186"/>
    </row>
    <row r="47" ht="18" customHeight="1" spans="1:3">
      <c r="A47" s="164" t="s">
        <v>2567</v>
      </c>
      <c r="B47" s="185"/>
      <c r="C47" s="186"/>
    </row>
    <row r="48" ht="18" customHeight="1" spans="1:3">
      <c r="A48" s="164" t="s">
        <v>2568</v>
      </c>
      <c r="B48" s="185"/>
      <c r="C48" s="186"/>
    </row>
    <row r="49" ht="18" customHeight="1" spans="1:3">
      <c r="A49" s="195" t="s">
        <v>2569</v>
      </c>
      <c r="B49" s="185"/>
      <c r="C49" s="186"/>
    </row>
    <row r="50" ht="18" customHeight="1" spans="1:3">
      <c r="A50" s="164" t="s">
        <v>2570</v>
      </c>
      <c r="B50" s="185"/>
      <c r="C50" s="186"/>
    </row>
    <row r="51" ht="14.25" spans="1:1">
      <c r="A51" s="189" t="s">
        <v>2571</v>
      </c>
    </row>
    <row r="52" ht="14.25" spans="1:1">
      <c r="A52" s="189" t="s">
        <v>2572</v>
      </c>
    </row>
  </sheetData>
  <mergeCells count="3">
    <mergeCell ref="A2:C2"/>
    <mergeCell ref="B3:C3"/>
    <mergeCell ref="B4:C4"/>
  </mergeCells>
  <printOptions horizontalCentered="1"/>
  <pageMargins left="0.751388888888889" right="0.751388888888889" top="1" bottom="1" header="0.5" footer="0.5"/>
  <pageSetup paperSize="9" firstPageNumber="52" orientation="portrait" useFirstPageNumber="1" horizontalDpi="600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H8" sqref="H8"/>
    </sheetView>
  </sheetViews>
  <sheetFormatPr defaultColWidth="9" defaultRowHeight="13.5" outlineLevelCol="7"/>
  <cols>
    <col min="3" max="3" width="11.125" customWidth="1"/>
    <col min="4" max="4" width="12.875" customWidth="1"/>
    <col min="5" max="5" width="11.625" customWidth="1"/>
    <col min="6" max="6" width="10.375" customWidth="1"/>
    <col min="8" max="8" width="16.875" customWidth="1"/>
  </cols>
  <sheetData>
    <row r="1" ht="20" customHeight="1" spans="1:1">
      <c r="A1" s="177" t="s">
        <v>2573</v>
      </c>
    </row>
    <row r="2" ht="44" customHeight="1" spans="1:8">
      <c r="A2" s="99" t="s">
        <v>2574</v>
      </c>
      <c r="B2" s="99"/>
      <c r="C2" s="99"/>
      <c r="D2" s="99"/>
      <c r="E2" s="99"/>
      <c r="F2" s="99"/>
      <c r="G2" s="178"/>
      <c r="H2" s="178"/>
    </row>
    <row r="3" ht="23" customHeight="1" spans="6:6">
      <c r="F3" s="179" t="s">
        <v>932</v>
      </c>
    </row>
    <row r="4" ht="28" customHeight="1" spans="1:6">
      <c r="A4" s="94" t="s">
        <v>2575</v>
      </c>
      <c r="B4" s="180"/>
      <c r="C4" s="77" t="s">
        <v>864</v>
      </c>
      <c r="D4" s="77"/>
      <c r="E4" s="77"/>
      <c r="F4" s="77"/>
    </row>
    <row r="5" ht="31" customHeight="1" spans="1:6">
      <c r="A5" s="95"/>
      <c r="B5" s="181"/>
      <c r="C5" s="182" t="s">
        <v>2576</v>
      </c>
      <c r="D5" s="183" t="s">
        <v>2577</v>
      </c>
      <c r="E5" s="184" t="s">
        <v>2578</v>
      </c>
      <c r="F5" s="184" t="s">
        <v>2579</v>
      </c>
    </row>
    <row r="6" ht="25" customHeight="1" spans="1:6">
      <c r="A6" s="185"/>
      <c r="B6" s="186"/>
      <c r="C6" s="187"/>
      <c r="D6" s="187"/>
      <c r="E6" s="187"/>
      <c r="F6" s="187"/>
    </row>
    <row r="7" ht="25" customHeight="1" spans="1:6">
      <c r="A7" s="185"/>
      <c r="B7" s="186"/>
      <c r="C7" s="187"/>
      <c r="D7" s="187"/>
      <c r="E7" s="187"/>
      <c r="F7" s="187"/>
    </row>
    <row r="8" ht="25" customHeight="1" spans="1:6">
      <c r="A8" s="185"/>
      <c r="B8" s="186"/>
      <c r="C8" s="187"/>
      <c r="D8" s="187"/>
      <c r="E8" s="187"/>
      <c r="F8" s="187"/>
    </row>
    <row r="9" ht="25" customHeight="1" spans="1:6">
      <c r="A9" s="188"/>
      <c r="B9" s="186"/>
      <c r="C9" s="187"/>
      <c r="D9" s="187"/>
      <c r="E9" s="187"/>
      <c r="F9" s="187"/>
    </row>
    <row r="10" ht="25" customHeight="1" spans="1:6">
      <c r="A10" s="185"/>
      <c r="B10" s="186"/>
      <c r="C10" s="187"/>
      <c r="D10" s="187"/>
      <c r="E10" s="187"/>
      <c r="F10" s="187"/>
    </row>
    <row r="11" ht="25" customHeight="1" spans="1:6">
      <c r="A11" s="188"/>
      <c r="B11" s="186"/>
      <c r="C11" s="187"/>
      <c r="D11" s="187"/>
      <c r="E11" s="187"/>
      <c r="F11" s="187"/>
    </row>
    <row r="12" ht="25" customHeight="1" spans="1:6">
      <c r="A12" s="185"/>
      <c r="B12" s="186"/>
      <c r="C12" s="187"/>
      <c r="D12" s="187"/>
      <c r="E12" s="187"/>
      <c r="F12" s="187"/>
    </row>
    <row r="13" ht="25" customHeight="1" spans="1:6">
      <c r="A13" s="185"/>
      <c r="B13" s="186"/>
      <c r="C13" s="187"/>
      <c r="D13" s="187"/>
      <c r="E13" s="187"/>
      <c r="F13" s="187"/>
    </row>
    <row r="14" ht="25" customHeight="1" spans="1:6">
      <c r="A14" s="185"/>
      <c r="B14" s="186"/>
      <c r="C14" s="187"/>
      <c r="D14" s="187"/>
      <c r="E14" s="187"/>
      <c r="F14" s="187"/>
    </row>
    <row r="15" ht="25" customHeight="1" spans="1:6">
      <c r="A15" s="185"/>
      <c r="B15" s="186"/>
      <c r="C15" s="187"/>
      <c r="D15" s="187"/>
      <c r="E15" s="187"/>
      <c r="F15" s="187"/>
    </row>
    <row r="16" ht="38" customHeight="1" spans="1:6">
      <c r="A16" s="98" t="s">
        <v>2580</v>
      </c>
      <c r="B16" s="98"/>
      <c r="C16" s="98"/>
      <c r="D16" s="98"/>
      <c r="E16" s="98"/>
      <c r="F16" s="98"/>
    </row>
    <row r="17" ht="14.25" spans="1:1">
      <c r="A17" s="189"/>
    </row>
  </sheetData>
  <mergeCells count="4">
    <mergeCell ref="A2:F2"/>
    <mergeCell ref="C4:F4"/>
    <mergeCell ref="A16:F16"/>
    <mergeCell ref="A4:B5"/>
  </mergeCells>
  <printOptions horizontalCentered="1"/>
  <pageMargins left="0.751388888888889" right="0.751388888888889" top="1" bottom="1" header="0.5" footer="0.5"/>
  <pageSetup paperSize="9" firstPageNumber="54" orientation="portrait" useFirstPageNumber="1" horizontalDpi="600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8"/>
  <sheetViews>
    <sheetView workbookViewId="0">
      <selection activeCell="A2" sqref="A2:B2"/>
    </sheetView>
  </sheetViews>
  <sheetFormatPr defaultColWidth="9" defaultRowHeight="14.25" outlineLevelCol="1"/>
  <cols>
    <col min="1" max="1" width="45.875" style="10" customWidth="1"/>
    <col min="2" max="2" width="22" style="10" customWidth="1"/>
    <col min="3" max="16382" width="9" style="10"/>
  </cols>
  <sheetData>
    <row r="1" ht="13.5" spans="1:2">
      <c r="A1" s="11" t="s">
        <v>2581</v>
      </c>
      <c r="B1" s="165"/>
    </row>
    <row r="2" ht="25" customHeight="1" spans="1:2">
      <c r="A2" s="106" t="s">
        <v>2582</v>
      </c>
      <c r="B2" s="106"/>
    </row>
    <row r="3" spans="2:2">
      <c r="B3" s="166" t="s">
        <v>2</v>
      </c>
    </row>
    <row r="4" ht="25" customHeight="1" spans="1:2">
      <c r="A4" s="167" t="s">
        <v>862</v>
      </c>
      <c r="B4" s="168" t="s">
        <v>2583</v>
      </c>
    </row>
    <row r="5" ht="25" customHeight="1" spans="1:2">
      <c r="A5" s="169" t="s">
        <v>873</v>
      </c>
      <c r="B5" s="170">
        <v>469361</v>
      </c>
    </row>
    <row r="6" ht="25" customHeight="1" spans="1:2">
      <c r="A6" s="171" t="s">
        <v>875</v>
      </c>
      <c r="B6" s="170">
        <v>12929</v>
      </c>
    </row>
    <row r="7" ht="25" customHeight="1" spans="1:2">
      <c r="A7" s="171" t="s">
        <v>877</v>
      </c>
      <c r="B7" s="172">
        <v>4055</v>
      </c>
    </row>
    <row r="8" ht="25" customHeight="1" spans="1:2">
      <c r="A8" s="171" t="s">
        <v>879</v>
      </c>
      <c r="B8" s="172">
        <v>42</v>
      </c>
    </row>
    <row r="9" ht="25" customHeight="1" spans="1:2">
      <c r="A9" s="171" t="s">
        <v>881</v>
      </c>
      <c r="B9" s="172">
        <v>631</v>
      </c>
    </row>
    <row r="10" ht="25" customHeight="1" spans="1:2">
      <c r="A10" s="171" t="s">
        <v>883</v>
      </c>
      <c r="B10" s="172">
        <v>2645</v>
      </c>
    </row>
    <row r="11" ht="25" customHeight="1" spans="1:2">
      <c r="A11" s="171" t="s">
        <v>885</v>
      </c>
      <c r="B11" s="172">
        <v>2296</v>
      </c>
    </row>
    <row r="12" ht="25" customHeight="1" spans="1:2">
      <c r="A12" s="171" t="s">
        <v>887</v>
      </c>
      <c r="B12" s="172">
        <v>3260</v>
      </c>
    </row>
    <row r="13" ht="25" customHeight="1" spans="1:2">
      <c r="A13" s="173" t="s">
        <v>889</v>
      </c>
      <c r="B13" s="170">
        <v>440012</v>
      </c>
    </row>
    <row r="14" ht="25" customHeight="1" spans="1:2">
      <c r="A14" s="173" t="s">
        <v>891</v>
      </c>
      <c r="B14" s="172">
        <v>119633</v>
      </c>
    </row>
    <row r="15" ht="25" customHeight="1" spans="1:2">
      <c r="A15" s="173" t="s">
        <v>893</v>
      </c>
      <c r="B15" s="172">
        <v>26504</v>
      </c>
    </row>
    <row r="16" ht="25" customHeight="1" spans="1:2">
      <c r="A16" s="173" t="s">
        <v>894</v>
      </c>
      <c r="B16" s="172">
        <v>4191</v>
      </c>
    </row>
    <row r="17" ht="25" customHeight="1" spans="1:2">
      <c r="A17" s="173" t="s">
        <v>895</v>
      </c>
      <c r="B17" s="172">
        <v>15321</v>
      </c>
    </row>
    <row r="18" ht="25" customHeight="1" spans="1:2">
      <c r="A18" s="173" t="s">
        <v>896</v>
      </c>
      <c r="B18" s="172">
        <v>2655</v>
      </c>
    </row>
    <row r="19" ht="25" customHeight="1" spans="1:2">
      <c r="A19" s="173" t="s">
        <v>897</v>
      </c>
      <c r="B19" s="172">
        <v>5000</v>
      </c>
    </row>
    <row r="20" ht="25" customHeight="1" spans="1:2">
      <c r="A20" s="173" t="s">
        <v>898</v>
      </c>
      <c r="B20" s="172">
        <v>23008</v>
      </c>
    </row>
    <row r="21" ht="25" customHeight="1" spans="1:2">
      <c r="A21" s="173" t="s">
        <v>899</v>
      </c>
      <c r="B21" s="172">
        <v>4241</v>
      </c>
    </row>
    <row r="22" ht="25" customHeight="1" spans="1:2">
      <c r="A22" s="173" t="s">
        <v>900</v>
      </c>
      <c r="B22" s="172">
        <v>3393</v>
      </c>
    </row>
    <row r="23" ht="25" customHeight="1" spans="1:2">
      <c r="A23" s="173" t="s">
        <v>901</v>
      </c>
      <c r="B23" s="172">
        <v>2580</v>
      </c>
    </row>
    <row r="24" ht="25" customHeight="1" spans="1:2">
      <c r="A24" s="173" t="s">
        <v>902</v>
      </c>
      <c r="B24" s="172">
        <v>40133</v>
      </c>
    </row>
    <row r="25" ht="25" customHeight="1" spans="1:2">
      <c r="A25" s="174" t="s">
        <v>903</v>
      </c>
      <c r="B25" s="172">
        <v>947</v>
      </c>
    </row>
    <row r="26" ht="25" customHeight="1" spans="1:2">
      <c r="A26" s="174" t="s">
        <v>904</v>
      </c>
      <c r="B26" s="172">
        <v>69374</v>
      </c>
    </row>
    <row r="27" ht="25" customHeight="1" spans="1:2">
      <c r="A27" s="173" t="s">
        <v>905</v>
      </c>
      <c r="B27" s="172">
        <v>75822</v>
      </c>
    </row>
    <row r="28" ht="25" customHeight="1" spans="1:2">
      <c r="A28" s="173" t="s">
        <v>906</v>
      </c>
      <c r="B28" s="175">
        <v>87</v>
      </c>
    </row>
    <row r="29" ht="25" customHeight="1" spans="1:2">
      <c r="A29" s="173" t="s">
        <v>907</v>
      </c>
      <c r="B29" s="172">
        <v>38274</v>
      </c>
    </row>
    <row r="30" ht="25" customHeight="1" spans="1:2">
      <c r="A30" s="173" t="s">
        <v>908</v>
      </c>
      <c r="B30" s="172">
        <v>4905</v>
      </c>
    </row>
    <row r="31" ht="25" customHeight="1" spans="1:2">
      <c r="A31" s="173" t="s">
        <v>909</v>
      </c>
      <c r="B31" s="172">
        <v>2656</v>
      </c>
    </row>
    <row r="32" ht="25" customHeight="1" spans="1:2">
      <c r="A32" s="173" t="s">
        <v>910</v>
      </c>
      <c r="B32" s="172">
        <v>276</v>
      </c>
    </row>
    <row r="33" ht="25" customHeight="1" spans="1:2">
      <c r="A33" s="173" t="s">
        <v>911</v>
      </c>
      <c r="B33" s="175"/>
    </row>
    <row r="34" ht="25" customHeight="1" spans="1:2">
      <c r="A34" s="173" t="s">
        <v>912</v>
      </c>
      <c r="B34" s="175"/>
    </row>
    <row r="35" ht="25" customHeight="1" spans="1:2">
      <c r="A35" s="173" t="s">
        <v>913</v>
      </c>
      <c r="B35" s="176"/>
    </row>
    <row r="36" ht="25" customHeight="1" spans="1:2">
      <c r="A36" s="173" t="s">
        <v>914</v>
      </c>
      <c r="B36" s="176"/>
    </row>
    <row r="37" ht="25" customHeight="1" spans="1:2">
      <c r="A37" s="173" t="s">
        <v>915</v>
      </c>
      <c r="B37" s="175">
        <v>1012</v>
      </c>
    </row>
    <row r="38" ht="25" customHeight="1" spans="1:2">
      <c r="A38" s="173" t="s">
        <v>916</v>
      </c>
      <c r="B38" s="170">
        <v>16420</v>
      </c>
    </row>
  </sheetData>
  <mergeCells count="1">
    <mergeCell ref="A2:B2"/>
  </mergeCells>
  <printOptions horizontalCentered="1"/>
  <pageMargins left="0.590277777777778" right="0.590277777777778" top="1" bottom="1" header="0.5" footer="0.5"/>
  <pageSetup paperSize="9" firstPageNumber="55" fitToHeight="0" orientation="portrait" useFirstPageNumber="1" horizontalDpi="600"/>
  <headerFooter alignWithMargins="0" scaleWithDoc="0">
    <oddFooter>&amp;C&amp;"times New Roman"&amp;10&amp;P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"/>
  <sheetViews>
    <sheetView workbookViewId="0">
      <selection activeCell="G19" sqref="G19"/>
    </sheetView>
  </sheetViews>
  <sheetFormatPr defaultColWidth="9" defaultRowHeight="14.25" outlineLevelRow="7" outlineLevelCol="2"/>
  <cols>
    <col min="1" max="1" width="31.25" style="10" customWidth="1"/>
    <col min="2" max="3" width="18.625" style="10" customWidth="1"/>
    <col min="4" max="4" width="12.375" style="10" customWidth="1"/>
    <col min="5" max="16384" width="9" style="10"/>
  </cols>
  <sheetData>
    <row r="1" ht="24" customHeight="1" spans="1:1">
      <c r="A1" s="66" t="s">
        <v>2584</v>
      </c>
    </row>
    <row r="3" ht="30" customHeight="1" spans="1:3">
      <c r="A3" s="163" t="s">
        <v>2585</v>
      </c>
      <c r="B3" s="163"/>
      <c r="C3" s="163"/>
    </row>
    <row r="5" ht="24" customHeight="1" spans="1:3">
      <c r="A5" s="68"/>
      <c r="C5" s="68" t="s">
        <v>2586</v>
      </c>
    </row>
    <row r="6" ht="30" customHeight="1" spans="1:3">
      <c r="A6" s="70" t="s">
        <v>2587</v>
      </c>
      <c r="B6" s="70" t="s">
        <v>2588</v>
      </c>
      <c r="C6" s="70" t="s">
        <v>2589</v>
      </c>
    </row>
    <row r="7" ht="30" customHeight="1" spans="1:3">
      <c r="A7" s="164" t="s">
        <v>2590</v>
      </c>
      <c r="B7" s="64">
        <v>61.29</v>
      </c>
      <c r="C7" s="64">
        <v>59.85</v>
      </c>
    </row>
    <row r="8" ht="30" customHeight="1" spans="1:3">
      <c r="A8" s="64" t="s">
        <v>83</v>
      </c>
      <c r="B8" s="64">
        <v>61.29</v>
      </c>
      <c r="C8" s="64">
        <v>59.85</v>
      </c>
    </row>
  </sheetData>
  <mergeCells count="1">
    <mergeCell ref="A3:C3"/>
  </mergeCells>
  <printOptions horizontalCentered="1"/>
  <pageMargins left="0.590277777777778" right="0.590277777777778" top="0.747916666666667" bottom="1" header="0.5" footer="0.5"/>
  <pageSetup paperSize="9" firstPageNumber="57" fitToHeight="0" orientation="portrait" useFirstPageNumber="1" horizontalDpi="600"/>
  <headerFooter alignWithMargins="0" scaleWithDoc="0">
    <oddFooter>&amp;C&amp;"times New Roman"&amp;10&amp;P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1、耒阳市2024年度一般公共预算收入完成情况表</vt:lpstr>
      <vt:lpstr>2、耒阳市2024年一般公共预算支出完成情况表</vt:lpstr>
      <vt:lpstr>3、耒阳市2024年一般公共预算收支平衡表</vt:lpstr>
      <vt:lpstr>4、耒阳市2024年一般公共预算本级支出表</vt:lpstr>
      <vt:lpstr>5、耒阳市2024年一般公共预算基本支出明细表</vt:lpstr>
      <vt:lpstr>6、耒阳市2024年一般公共预算对下税收返还和转移支付预算表</vt:lpstr>
      <vt:lpstr>7、耒阳市2024年一般公共预算对下税收返还和转移支付预算表</vt:lpstr>
      <vt:lpstr>8、耒阳市2024年税收返还和转移支付表</vt:lpstr>
      <vt:lpstr>9、耒阳市地方政府债务和余额情况表</vt:lpstr>
      <vt:lpstr>10、耒阳市2024年政府性基金预算收入表</vt:lpstr>
      <vt:lpstr>11、耒阳市2024年政府性基金支出表</vt:lpstr>
      <vt:lpstr>12、耒阳市2024年政府性基金预算收支平衡表</vt:lpstr>
      <vt:lpstr>13、耒阳市2024年政府性基金预算支出表</vt:lpstr>
      <vt:lpstr>14、耒阳市2024年政府基金对下税返还和一般性转移支付预算表</vt:lpstr>
      <vt:lpstr>15、耒阳市2024年政府性基金预算下税收返还转移支付分地区表</vt:lpstr>
      <vt:lpstr>16、耒阳市2024年政府性基金预算转移支付情况表</vt:lpstr>
      <vt:lpstr>17、耒阳市2023年地方政府债务情况表</vt:lpstr>
      <vt:lpstr>18、耒阳市2024年国有资本经营预算收入表</vt:lpstr>
      <vt:lpstr>19、耒阳市2024年国有资本经营预算支出表 </vt:lpstr>
      <vt:lpstr>20、耒阳市2024年社会保险基金预算收入表 </vt:lpstr>
      <vt:lpstr>21、耒阳市2024年社会保险基金预算支出表</vt:lpstr>
      <vt:lpstr>22、耒阳市2024年“三公”经费预算表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2024-04-02T01:49:00Z</dcterms:created>
  <dcterms:modified xsi:type="dcterms:W3CDTF">2024-04-11T01:51:24Z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1BA181822C3346B1BEA784676B6363D6_13</vt:lpwstr>
  </property>
  <property fmtid="{D5CDD505-2E9C-101B-9397-08002B2CF9AE}" pid="3" name="KSOProductBuildVer">
    <vt:lpwstr>2052-11.1.0.14309</vt:lpwstr>
  </property>
</Properties>
</file>